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5818BF5-C1C6-473B-9D20-1F651C5AB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7" i="2"/>
  <c r="H19" i="1"/>
  <c r="H20" i="1"/>
  <c r="E20" i="1"/>
  <c r="K19" i="1"/>
  <c r="K20" i="1"/>
  <c r="E19" i="1"/>
  <c r="I39" i="1"/>
  <c r="G27" i="2"/>
  <c r="G41" i="2"/>
  <c r="H30" i="1"/>
  <c r="K29" i="1"/>
  <c r="K28" i="1" s="1"/>
  <c r="E29" i="1"/>
  <c r="E28" i="1" s="1"/>
  <c r="K27" i="1" l="1"/>
  <c r="K26" i="1" s="1"/>
  <c r="F28" i="1" l="1"/>
  <c r="F27" i="1" s="1"/>
  <c r="F26" i="1" s="1"/>
  <c r="H29" i="1"/>
  <c r="H26" i="1" s="1"/>
  <c r="E27" i="1"/>
  <c r="E26" i="1" s="1"/>
  <c r="F27" i="2"/>
  <c r="H27" i="2"/>
  <c r="F51" i="2"/>
  <c r="F61" i="2"/>
  <c r="F41" i="2"/>
  <c r="F52" i="2"/>
  <c r="I38" i="1" l="1"/>
</calcChain>
</file>

<file path=xl/sharedStrings.xml><?xml version="1.0" encoding="utf-8"?>
<sst xmlns="http://schemas.openxmlformats.org/spreadsheetml/2006/main" count="486" uniqueCount="357">
  <si>
    <t/>
  </si>
  <si>
    <t>52000 PAZIN</t>
  </si>
  <si>
    <t>I. (prve) izmjene Proračuna 2023</t>
  </si>
  <si>
    <t>POZICIJA</t>
  </si>
  <si>
    <t>BROJ KONTA</t>
  </si>
  <si>
    <t>VRSTA PRIHODA / PRIMITAKA</t>
  </si>
  <si>
    <t>PLANIRANO</t>
  </si>
  <si>
    <t>IZVRŠENJE</t>
  </si>
  <si>
    <t>PROMJENA (%)</t>
  </si>
  <si>
    <t>NOVI IZNOS</t>
  </si>
  <si>
    <t>SVEUKUPNO PRIHODI</t>
  </si>
  <si>
    <t xml:space="preserve">Korisnik </t>
  </si>
  <si>
    <t>02</t>
  </si>
  <si>
    <t>DJEČJI VRTIĆ OLGA BAN PAZIN</t>
  </si>
  <si>
    <t xml:space="preserve">Izvor </t>
  </si>
  <si>
    <t>3.2.</t>
  </si>
  <si>
    <t>VLASTITI PRIHODI DJEČJEG VRTIĆA OLGA BAN PAZIN</t>
  </si>
  <si>
    <t>P0125</t>
  </si>
  <si>
    <t>92211</t>
  </si>
  <si>
    <t>Preneseni višak - DV</t>
  </si>
  <si>
    <t>5.H.</t>
  </si>
  <si>
    <t>TEKUĆE I KAPITALNE POMOĆI IZ DRŽ. PRORAČUNA - PR. KORISNIK</t>
  </si>
  <si>
    <t>P0126</t>
  </si>
  <si>
    <t>Preneseni višak - DV Erasmus+</t>
  </si>
  <si>
    <t>P0194</t>
  </si>
  <si>
    <t>Preneseni višak - DV Sufinanciranje odgajateljica</t>
  </si>
  <si>
    <t>Razdjel</t>
  </si>
  <si>
    <t>000</t>
  </si>
  <si>
    <t>PRIHODI</t>
  </si>
  <si>
    <t>Glava</t>
  </si>
  <si>
    <t>00003</t>
  </si>
  <si>
    <t>PRIHODI DJEČJEG VRTIĆA OLGA BAN PAZIN</t>
  </si>
  <si>
    <t>P0115</t>
  </si>
  <si>
    <t>65264</t>
  </si>
  <si>
    <t>Sufinanciranje cijene usluge, participacije i slično</t>
  </si>
  <si>
    <t>P0116</t>
  </si>
  <si>
    <t>65267</t>
  </si>
  <si>
    <t>Prihodi s naslova osiguranja, refundacije štete i totalne štete</t>
  </si>
  <si>
    <t>P0117</t>
  </si>
  <si>
    <t>68311</t>
  </si>
  <si>
    <t>Ostali prihodi</t>
  </si>
  <si>
    <t>P0218</t>
  </si>
  <si>
    <t>63612</t>
  </si>
  <si>
    <t>Tekuće pomoći iz državnog proračuna - program uključivanja Roma</t>
  </si>
  <si>
    <t>Tekuće pomoći iz državnog proračuna - program predškole</t>
  </si>
  <si>
    <t>Tekuće pomoći iz državnog proračuna - TUR</t>
  </si>
  <si>
    <t>P0118</t>
  </si>
  <si>
    <t>63613</t>
  </si>
  <si>
    <t>P0119</t>
  </si>
  <si>
    <t>P0196</t>
  </si>
  <si>
    <t>63623</t>
  </si>
  <si>
    <t>Kapitalne pomoći iz državnog proračuna - zajedno do boljih uvjeta za djecu</t>
  </si>
  <si>
    <t>P0120</t>
  </si>
  <si>
    <t>63811</t>
  </si>
  <si>
    <t>Tekuće pomoći iz državnog proračuna - ESF</t>
  </si>
  <si>
    <t>P0197</t>
  </si>
  <si>
    <t>Tekuće pomoći iz državnog proračuna- Erasmus</t>
  </si>
  <si>
    <t>5.I.</t>
  </si>
  <si>
    <t>TEKUĆE I KAPITALNE POMOĆI IZ ŽUP. PRORAČUNA - PR. KORISNIK</t>
  </si>
  <si>
    <t>P0121</t>
  </si>
  <si>
    <t>Tekuće pomoći iz županijskih proračuna - Zavičajna nastava</t>
  </si>
  <si>
    <t>5.M.</t>
  </si>
  <si>
    <t>TEKUĆE I KAPITALNE POMOĆI IZ OPĆ. PRORAČUNA - PR. KORISNIK</t>
  </si>
  <si>
    <t>P0122</t>
  </si>
  <si>
    <t>Tekuće pomoći iz općinskih proračuna - plaće</t>
  </si>
  <si>
    <t>P0123</t>
  </si>
  <si>
    <t>Tekuće pomoći iz općinskih proračuna - zdravstveni pregledi</t>
  </si>
  <si>
    <t>6.3.</t>
  </si>
  <si>
    <t>DONACIJE DJEČJI VRTIĆ OLGA BAN</t>
  </si>
  <si>
    <t>P0124</t>
  </si>
  <si>
    <t>66313</t>
  </si>
  <si>
    <t>Tekuće donacije od trgovačkih društava</t>
  </si>
  <si>
    <t>VRSTA RASHODA / IZDATAKA</t>
  </si>
  <si>
    <t>SVEUKUPNO RASHODI / IZDACI</t>
  </si>
  <si>
    <t>R4910</t>
  </si>
  <si>
    <t>92221</t>
  </si>
  <si>
    <t>Preneseni manjak - ESF</t>
  </si>
  <si>
    <t>003</t>
  </si>
  <si>
    <t>UPRAVNI ODJEL ZA DRUŠTVENE DJELATNOSTI</t>
  </si>
  <si>
    <t>00302</t>
  </si>
  <si>
    <t>Program</t>
  </si>
  <si>
    <t>1001</t>
  </si>
  <si>
    <t>PREDŠKOLSKI ODGOJ</t>
  </si>
  <si>
    <t>Aktivnost</t>
  </si>
  <si>
    <t>A100101</t>
  </si>
  <si>
    <t>REDOVITI PROGRAMI VRTIĆA I JASLICA</t>
  </si>
  <si>
    <t>1.1.</t>
  </si>
  <si>
    <t>OPĆI PRIHODI I PRIMICI</t>
  </si>
  <si>
    <t>R1096</t>
  </si>
  <si>
    <t>31111</t>
  </si>
  <si>
    <t>Plaće za zaposlene</t>
  </si>
  <si>
    <t>R1097</t>
  </si>
  <si>
    <t>31131</t>
  </si>
  <si>
    <t>Plaće za prekovremeni rad</t>
  </si>
  <si>
    <t>R4898</t>
  </si>
  <si>
    <t>31211</t>
  </si>
  <si>
    <t>Novčane nagrade za radne rezultate</t>
  </si>
  <si>
    <t>R1098</t>
  </si>
  <si>
    <t>31212</t>
  </si>
  <si>
    <t>Jubilarne nagrade</t>
  </si>
  <si>
    <t>R1099</t>
  </si>
  <si>
    <t>31213</t>
  </si>
  <si>
    <t>Darovi</t>
  </si>
  <si>
    <t>R1100</t>
  </si>
  <si>
    <t>31214</t>
  </si>
  <si>
    <t>Otpremnine</t>
  </si>
  <si>
    <t>R1101</t>
  </si>
  <si>
    <t>31215</t>
  </si>
  <si>
    <t>Naknade za bolest, invalidnost i smrtni slučaj</t>
  </si>
  <si>
    <t>R1102</t>
  </si>
  <si>
    <t>31216</t>
  </si>
  <si>
    <t>Regres za godišnji odmor</t>
  </si>
  <si>
    <t>R4909</t>
  </si>
  <si>
    <t>31219</t>
  </si>
  <si>
    <t>Potpora za novorođenče</t>
  </si>
  <si>
    <t>R1103</t>
  </si>
  <si>
    <t>31321</t>
  </si>
  <si>
    <t>Doprinosi za obvezno zdravstveno osiguranje</t>
  </si>
  <si>
    <t>R1104</t>
  </si>
  <si>
    <t>Doprinosi za obvezno zdravstveno osiguranje - prekovremeni</t>
  </si>
  <si>
    <t>R1105</t>
  </si>
  <si>
    <t>32121</t>
  </si>
  <si>
    <t>Naknade za prijevoz na posao i s posla</t>
  </si>
  <si>
    <t>R1106</t>
  </si>
  <si>
    <t>32369</t>
  </si>
  <si>
    <t>Ostale zdravstvene i veterinarske usluge (preventivni zdravstveni pregledi)</t>
  </si>
  <si>
    <t>R3081</t>
  </si>
  <si>
    <t>32377</t>
  </si>
  <si>
    <t>Usluge agencija, studentskog servisa (prijepisi, prijevodi i drugo)</t>
  </si>
  <si>
    <t>R1107</t>
  </si>
  <si>
    <t>32959</t>
  </si>
  <si>
    <t>Ostale pristojbe i naknade (naknada za invalide)</t>
  </si>
  <si>
    <t>R1108</t>
  </si>
  <si>
    <t>32111</t>
  </si>
  <si>
    <t>Dnevnice za službeni put u zemlji</t>
  </si>
  <si>
    <t>R1109</t>
  </si>
  <si>
    <t>32112</t>
  </si>
  <si>
    <t>Dnevnice za službeni put u inozemstvu</t>
  </si>
  <si>
    <t>R1110</t>
  </si>
  <si>
    <t>32113</t>
  </si>
  <si>
    <t>Naknade za smještaj na službenom putu u zemlji</t>
  </si>
  <si>
    <t>R1111</t>
  </si>
  <si>
    <t>32114</t>
  </si>
  <si>
    <t>Naknade za smještaj na službenom putu u inozemstvu</t>
  </si>
  <si>
    <t>R1112</t>
  </si>
  <si>
    <t>32115</t>
  </si>
  <si>
    <t>Naknade za prijevoz na službenom putu u zemlji</t>
  </si>
  <si>
    <t>R1113</t>
  </si>
  <si>
    <t>32116</t>
  </si>
  <si>
    <t>Naknade za prijevoz na službenom putu u inozemstvu</t>
  </si>
  <si>
    <t>R1114</t>
  </si>
  <si>
    <t>R1115</t>
  </si>
  <si>
    <t>32131</t>
  </si>
  <si>
    <t>Seminari, savjetovanja i simpoziji</t>
  </si>
  <si>
    <t>R1116</t>
  </si>
  <si>
    <t>32132</t>
  </si>
  <si>
    <t>Tečajevi i stručni ispiti</t>
  </si>
  <si>
    <t>R1117</t>
  </si>
  <si>
    <t>32211</t>
  </si>
  <si>
    <t>Uredski materijal</t>
  </si>
  <si>
    <t>R1118</t>
  </si>
  <si>
    <t>32212</t>
  </si>
  <si>
    <t>Literatura (publikacije, časopisi, glasila, knjige i ostalo)</t>
  </si>
  <si>
    <t>R1119</t>
  </si>
  <si>
    <t>32214</t>
  </si>
  <si>
    <t>Materijal i sredstva za čišćenje i održavanje</t>
  </si>
  <si>
    <t>R1120</t>
  </si>
  <si>
    <t>32216</t>
  </si>
  <si>
    <t>Materijal za higijenske potrebe i njegu</t>
  </si>
  <si>
    <t>R1121</t>
  </si>
  <si>
    <t>32219</t>
  </si>
  <si>
    <t>Ostali materijal za potrebe redovnog poslovanja</t>
  </si>
  <si>
    <t>R1122</t>
  </si>
  <si>
    <t>32224</t>
  </si>
  <si>
    <t>Namirnice</t>
  </si>
  <si>
    <t>R1123</t>
  </si>
  <si>
    <t>32229</t>
  </si>
  <si>
    <t>Ostali materijal i sirovine</t>
  </si>
  <si>
    <t>R1124</t>
  </si>
  <si>
    <t>32231</t>
  </si>
  <si>
    <t>Električna energija</t>
  </si>
  <si>
    <t>R1125</t>
  </si>
  <si>
    <t>32233</t>
  </si>
  <si>
    <t>Plin</t>
  </si>
  <si>
    <t>R1126</t>
  </si>
  <si>
    <t>32234</t>
  </si>
  <si>
    <t>Motorni benzin i dizel gorivo</t>
  </si>
  <si>
    <t>R1127</t>
  </si>
  <si>
    <t>32251</t>
  </si>
  <si>
    <t>Sitni inventar</t>
  </si>
  <si>
    <t>R1128</t>
  </si>
  <si>
    <t>32271</t>
  </si>
  <si>
    <t>Službena, radna i zaštitna odjeća i obuća</t>
  </si>
  <si>
    <t>R1129</t>
  </si>
  <si>
    <t>32311</t>
  </si>
  <si>
    <t>Usluge telefona, telefaksa</t>
  </si>
  <si>
    <t>R1130</t>
  </si>
  <si>
    <t>32313</t>
  </si>
  <si>
    <t>Poštarina (pisma, tiskanice i sl.)</t>
  </si>
  <si>
    <t>R4816</t>
  </si>
  <si>
    <t>32319</t>
  </si>
  <si>
    <t>Ostale usluge za komunikaciju i prijevoz</t>
  </si>
  <si>
    <t>R1131</t>
  </si>
  <si>
    <t>32321</t>
  </si>
  <si>
    <t>Usluge tekućeg i investicijskog održavanja građevinskih objekata</t>
  </si>
  <si>
    <t>R1132</t>
  </si>
  <si>
    <t>32322</t>
  </si>
  <si>
    <t>Usluge tekućeg i investicijskog održavanja postrojenja i opreme</t>
  </si>
  <si>
    <t>R1133</t>
  </si>
  <si>
    <t>32323</t>
  </si>
  <si>
    <t>Usluge tekućeg i investicijskog održavanja prijevoznih sredstava</t>
  </si>
  <si>
    <t>R1134</t>
  </si>
  <si>
    <t>32341</t>
  </si>
  <si>
    <t>Opskrba vodom</t>
  </si>
  <si>
    <t>R1135</t>
  </si>
  <si>
    <t>32342</t>
  </si>
  <si>
    <t>Iznošenje i odvoz smeća</t>
  </si>
  <si>
    <t>R1136</t>
  </si>
  <si>
    <t>32343</t>
  </si>
  <si>
    <t>Deratizacija i dezinsekcija</t>
  </si>
  <si>
    <t>R1137</t>
  </si>
  <si>
    <t>32344</t>
  </si>
  <si>
    <t>Dimnjačarske i ekološke usluge</t>
  </si>
  <si>
    <t>R1138</t>
  </si>
  <si>
    <t>32349</t>
  </si>
  <si>
    <t>Ostale komunalne usluge</t>
  </si>
  <si>
    <t>R1139</t>
  </si>
  <si>
    <t>32361</t>
  </si>
  <si>
    <t>Obvezni  zdravstveni pregledi zaposlenika</t>
  </si>
  <si>
    <t>R1140</t>
  </si>
  <si>
    <t>32371</t>
  </si>
  <si>
    <t>Autorski honorari</t>
  </si>
  <si>
    <t>R1141</t>
  </si>
  <si>
    <t>32372</t>
  </si>
  <si>
    <t>Ugovori o djelu</t>
  </si>
  <si>
    <t>R1142</t>
  </si>
  <si>
    <t>32381</t>
  </si>
  <si>
    <t>Usluge ažuriranja računalnih baza</t>
  </si>
  <si>
    <t>R1143</t>
  </si>
  <si>
    <t>32389</t>
  </si>
  <si>
    <t>Ostale računalne usluge</t>
  </si>
  <si>
    <t>R1144</t>
  </si>
  <si>
    <t>32391</t>
  </si>
  <si>
    <t>Grafičke i tiskarske usluge, usluge kopiranja i uvezivanja i slično</t>
  </si>
  <si>
    <t>R1145</t>
  </si>
  <si>
    <t>32911</t>
  </si>
  <si>
    <t>Naknade za rad članovima predstavničkih i izvršnih tijela i upravnih vijeća</t>
  </si>
  <si>
    <t>R1146</t>
  </si>
  <si>
    <t>32921</t>
  </si>
  <si>
    <t>Premije osiguranja prijevoznih sredstava</t>
  </si>
  <si>
    <t>R1147</t>
  </si>
  <si>
    <t>32922</t>
  </si>
  <si>
    <t>Premije osiguranja ostale imovine</t>
  </si>
  <si>
    <t>R1148</t>
  </si>
  <si>
    <t>32923</t>
  </si>
  <si>
    <t>Premije osiguranja zaposlenih</t>
  </si>
  <si>
    <t>R1149</t>
  </si>
  <si>
    <t>32931</t>
  </si>
  <si>
    <t>Reprezentacija</t>
  </si>
  <si>
    <t>R1150</t>
  </si>
  <si>
    <t>32953</t>
  </si>
  <si>
    <t>Javnobilježničke pristojbe</t>
  </si>
  <si>
    <t>R4860</t>
  </si>
  <si>
    <t>Ostale pristojbe i naknade - HRT pristojba</t>
  </si>
  <si>
    <t>R1151</t>
  </si>
  <si>
    <t>32999</t>
  </si>
  <si>
    <t>Ostali nespomenuti rashodi poslovanja</t>
  </si>
  <si>
    <t>R1152</t>
  </si>
  <si>
    <t>34312</t>
  </si>
  <si>
    <t>Usluge platnog prometa</t>
  </si>
  <si>
    <t>R1154</t>
  </si>
  <si>
    <t>42231</t>
  </si>
  <si>
    <t>Oprema za grijanje, ventilaciju i hlađenje</t>
  </si>
  <si>
    <t>R1155</t>
  </si>
  <si>
    <t>42271</t>
  </si>
  <si>
    <t>Uređaji</t>
  </si>
  <si>
    <t>R1156</t>
  </si>
  <si>
    <t>42273</t>
  </si>
  <si>
    <t>Oprema</t>
  </si>
  <si>
    <t>R4911</t>
  </si>
  <si>
    <t>Troškovi boravka djeteta pripadnika Romske nacionalne manjine</t>
  </si>
  <si>
    <t>R1157</t>
  </si>
  <si>
    <t>R3003</t>
  </si>
  <si>
    <t>R1158</t>
  </si>
  <si>
    <t>Obvezni i preventivni zdravstveni pregledi zaposlenika</t>
  </si>
  <si>
    <t>R4817</t>
  </si>
  <si>
    <t>Naknade za rad preko student servisa</t>
  </si>
  <si>
    <t>R1159</t>
  </si>
  <si>
    <t>A100102</t>
  </si>
  <si>
    <t>PROGRAM PREDŠKOLE</t>
  </si>
  <si>
    <t>R1160</t>
  </si>
  <si>
    <t>R4899</t>
  </si>
  <si>
    <t>A100103</t>
  </si>
  <si>
    <t>DJECA S TEŠKOĆAMA U RAZVOJU</t>
  </si>
  <si>
    <t>R1162</t>
  </si>
  <si>
    <t>R1161</t>
  </si>
  <si>
    <t>R1163</t>
  </si>
  <si>
    <t>A100104</t>
  </si>
  <si>
    <t>ZAVIČAJNA NASTAVA</t>
  </si>
  <si>
    <t>R1164</t>
  </si>
  <si>
    <t>Kapitalni projekt</t>
  </si>
  <si>
    <t>K100101</t>
  </si>
  <si>
    <t>PROŠIRENJE I REKONSTRUKCIJA VRTIĆA</t>
  </si>
  <si>
    <t>R1165</t>
  </si>
  <si>
    <t>34233</t>
  </si>
  <si>
    <t>Kamate za primljene kredite od tuzemnih kreditnih institucija izvan javnog sektora</t>
  </si>
  <si>
    <t>R1166</t>
  </si>
  <si>
    <t>54432</t>
  </si>
  <si>
    <t>Otplata glavnice primljenih kredita od tuzemnih kreditnih institucija izvan javnog sektora - dugoroč</t>
  </si>
  <si>
    <t>K100104</t>
  </si>
  <si>
    <t>ZAJEDNO DO BOLJIH UVJETA ZA DJECU</t>
  </si>
  <si>
    <t>R4912</t>
  </si>
  <si>
    <t>Rekonstrukcija vanjske stolarije sa projektnom dokumentacijom</t>
  </si>
  <si>
    <t>R3079</t>
  </si>
  <si>
    <t>Rekonstrukcija vanjske stolarije</t>
  </si>
  <si>
    <t>Tekući projekt</t>
  </si>
  <si>
    <t>T100101</t>
  </si>
  <si>
    <t>NASTAVAK UNAPREĐENJA USLUGA ZA DJECU - ESF</t>
  </si>
  <si>
    <t>R1167</t>
  </si>
  <si>
    <t>R1168</t>
  </si>
  <si>
    <t>R1169</t>
  </si>
  <si>
    <t>R1170</t>
  </si>
  <si>
    <t>R1171</t>
  </si>
  <si>
    <t>32331</t>
  </si>
  <si>
    <t>Elektronski mediji</t>
  </si>
  <si>
    <t>R1172</t>
  </si>
  <si>
    <t>32334</t>
  </si>
  <si>
    <t>Promidžbeni materijali</t>
  </si>
  <si>
    <t>R1173</t>
  </si>
  <si>
    <t>42261</t>
  </si>
  <si>
    <t>Sportska oprema</t>
  </si>
  <si>
    <t>T100102</t>
  </si>
  <si>
    <t>ERASMUS+</t>
  </si>
  <si>
    <t>R4837</t>
  </si>
  <si>
    <t>Naknada za prijevoz na službenom putu u inozemstvo</t>
  </si>
  <si>
    <t>R1174</t>
  </si>
  <si>
    <t>32117</t>
  </si>
  <si>
    <t>Dnevnice per diem</t>
  </si>
  <si>
    <t>R4900</t>
  </si>
  <si>
    <t>32119</t>
  </si>
  <si>
    <t>Ostali rashodi za službena putovanja</t>
  </si>
  <si>
    <t>R1175</t>
  </si>
  <si>
    <t>T100103</t>
  </si>
  <si>
    <t>SUFINANCIRANJE ODGAJATELJICA</t>
  </si>
  <si>
    <t>R3072</t>
  </si>
  <si>
    <t>R3075</t>
  </si>
  <si>
    <t>P0001-2</t>
  </si>
  <si>
    <t>67111</t>
  </si>
  <si>
    <t>Prihodi iz nadležnog proračuna za financiranje ras.posl. - PLAĆE I PRAVA PO KU</t>
  </si>
  <si>
    <t>P0013</t>
  </si>
  <si>
    <t>Prihodi iz nadl. pror. za finan. rash. posl. - ZDRAVSTV. PREGLEDI</t>
  </si>
  <si>
    <t>P0401</t>
  </si>
  <si>
    <t>Prihodi iz nadležnog proračuna za financiranje rashoda poslovanja</t>
  </si>
  <si>
    <t>DJEČJI VRTIĆ "OLGA BAN" PAZIN</t>
  </si>
  <si>
    <t>PROLAZ OTOKARA KERŠOVANIJA 1</t>
  </si>
  <si>
    <t>OIB 05017253133</t>
  </si>
  <si>
    <t>PROMJENA
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</si>
</sst>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A]dd\.mm\.yyyy"/>
    <numFmt numFmtId="165" formatCode="[$-1041A]h:mm"/>
    <numFmt numFmtId="166" formatCode="[$-1041A]#,##0.00;\-\ #,##0.00"/>
    <numFmt numFmtId="167" formatCode="#,##0.00_ ;\-#,##0.00\ 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A3C9B9"/>
        <bgColor rgb="FFA3C9B9"/>
      </patternFill>
    </fill>
    <fill>
      <patternFill patternType="solid">
        <fgColor rgb="FFFFF8C6"/>
        <bgColor rgb="FFFFF8C6"/>
      </patternFill>
    </fill>
    <fill>
      <patternFill patternType="none">
        <fgColor rgb="FFFFF8C6"/>
        <bgColor rgb="FFFFF8C6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C6CEF4"/>
        <bgColor rgb="FFC6CEF4"/>
      </patternFill>
    </fill>
    <fill>
      <patternFill patternType="solid">
        <fgColor rgb="FFE1E1FF"/>
        <bgColor rgb="FFE1E1FF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7">
    <xf numFmtId="0" fontId="1" fillId="0" borderId="0" xfId="0" applyFont="1" applyFill="1" applyBorder="1"/>
    <xf numFmtId="0" fontId="2" fillId="0" borderId="1" xfId="1" applyFont="1" applyBorder="1" applyAlignment="1">
      <alignment vertical="center" wrapText="1" readingOrder="1"/>
    </xf>
    <xf numFmtId="0" fontId="2" fillId="0" borderId="1" xfId="1" applyFont="1" applyBorder="1" applyAlignment="1">
      <alignment horizontal="right" vertical="center" wrapText="1" readingOrder="1"/>
    </xf>
    <xf numFmtId="0" fontId="5" fillId="2" borderId="0" xfId="1" applyFont="1" applyFill="1" applyAlignment="1">
      <alignment horizontal="left" vertical="center" wrapText="1" readingOrder="1"/>
    </xf>
    <xf numFmtId="0" fontId="5" fillId="2" borderId="0" xfId="1" applyFont="1" applyFill="1" applyAlignment="1">
      <alignment vertical="center" wrapText="1" readingOrder="1"/>
    </xf>
    <xf numFmtId="166" fontId="5" fillId="2" borderId="0" xfId="1" applyNumberFormat="1" applyFont="1" applyFill="1" applyAlignment="1">
      <alignment horizontal="right" vertical="center" wrapText="1" readingOrder="1"/>
    </xf>
    <xf numFmtId="0" fontId="7" fillId="3" borderId="0" xfId="1" applyFont="1" applyFill="1" applyAlignment="1">
      <alignment horizontal="left" vertical="center" wrapText="1" readingOrder="1"/>
    </xf>
    <xf numFmtId="0" fontId="7" fillId="3" borderId="0" xfId="1" applyFont="1" applyFill="1" applyAlignment="1">
      <alignment vertical="center" wrapText="1" readingOrder="1"/>
    </xf>
    <xf numFmtId="166" fontId="7" fillId="3" borderId="0" xfId="1" applyNumberFormat="1" applyFont="1" applyFill="1" applyAlignment="1">
      <alignment horizontal="right" vertical="center" wrapText="1" readingOrder="1"/>
    </xf>
    <xf numFmtId="0" fontId="7" fillId="4" borderId="0" xfId="1" applyFont="1" applyFill="1" applyAlignment="1">
      <alignment horizontal="left" vertical="center" wrapText="1" readingOrder="1"/>
    </xf>
    <xf numFmtId="0" fontId="7" fillId="4" borderId="0" xfId="1" applyFont="1" applyFill="1" applyAlignment="1">
      <alignment vertical="center" wrapText="1" readingOrder="1"/>
    </xf>
    <xf numFmtId="166" fontId="7" fillId="4" borderId="0" xfId="1" applyNumberFormat="1" applyFont="1" applyFill="1" applyAlignment="1">
      <alignment horizontal="right" vertical="center" wrapText="1" readingOrder="1"/>
    </xf>
    <xf numFmtId="0" fontId="2" fillId="5" borderId="0" xfId="1" applyFont="1" applyFill="1" applyAlignment="1">
      <alignment horizontal="left" vertical="center" wrapText="1" readingOrder="1"/>
    </xf>
    <xf numFmtId="0" fontId="2" fillId="5" borderId="0" xfId="1" applyFont="1" applyFill="1" applyAlignment="1">
      <alignment vertical="center" wrapText="1" readingOrder="1"/>
    </xf>
    <xf numFmtId="166" fontId="2" fillId="5" borderId="0" xfId="1" applyNumberFormat="1" applyFont="1" applyFill="1" applyAlignment="1">
      <alignment horizontal="right" vertical="center" wrapText="1" readingOrder="1"/>
    </xf>
    <xf numFmtId="0" fontId="5" fillId="6" borderId="0" xfId="1" applyFont="1" applyFill="1" applyAlignment="1">
      <alignment horizontal="left" vertical="center" wrapText="1" readingOrder="1"/>
    </xf>
    <xf numFmtId="0" fontId="5" fillId="6" borderId="0" xfId="1" applyFont="1" applyFill="1" applyAlignment="1">
      <alignment vertical="center" wrapText="1" readingOrder="1"/>
    </xf>
    <xf numFmtId="166" fontId="5" fillId="6" borderId="0" xfId="1" applyNumberFormat="1" applyFont="1" applyFill="1" applyAlignment="1">
      <alignment horizontal="right" vertical="center" wrapText="1" readingOrder="1"/>
    </xf>
    <xf numFmtId="0" fontId="5" fillId="7" borderId="0" xfId="1" applyFont="1" applyFill="1" applyAlignment="1">
      <alignment horizontal="left" vertical="center" wrapText="1" readingOrder="1"/>
    </xf>
    <xf numFmtId="0" fontId="5" fillId="7" borderId="0" xfId="1" applyFont="1" applyFill="1" applyAlignment="1">
      <alignment vertical="center" wrapText="1" readingOrder="1"/>
    </xf>
    <xf numFmtId="166" fontId="5" fillId="7" borderId="0" xfId="1" applyNumberFormat="1" applyFont="1" applyFill="1" applyAlignment="1">
      <alignment horizontal="right" vertical="center" wrapText="1" readingOrder="1"/>
    </xf>
    <xf numFmtId="0" fontId="7" fillId="8" borderId="0" xfId="1" applyFont="1" applyFill="1" applyAlignment="1">
      <alignment horizontal="left" vertical="center" wrapText="1" readingOrder="1"/>
    </xf>
    <xf numFmtId="0" fontId="7" fillId="8" borderId="0" xfId="1" applyFont="1" applyFill="1" applyAlignment="1">
      <alignment vertical="center" wrapText="1" readingOrder="1"/>
    </xf>
    <xf numFmtId="166" fontId="7" fillId="8" borderId="0" xfId="1" applyNumberFormat="1" applyFont="1" applyFill="1" applyAlignment="1">
      <alignment horizontal="right" vertical="center" wrapText="1" readingOrder="1"/>
    </xf>
    <xf numFmtId="0" fontId="7" fillId="9" borderId="0" xfId="1" applyFont="1" applyFill="1" applyAlignment="1">
      <alignment horizontal="left" vertical="center" wrapText="1" readingOrder="1"/>
    </xf>
    <xf numFmtId="0" fontId="7" fillId="9" borderId="0" xfId="1" applyFont="1" applyFill="1" applyAlignment="1">
      <alignment vertical="center" wrapText="1" readingOrder="1"/>
    </xf>
    <xf numFmtId="166" fontId="7" fillId="9" borderId="0" xfId="1" applyNumberFormat="1" applyFont="1" applyFill="1" applyAlignment="1">
      <alignment horizontal="right" vertical="center" wrapText="1" readingOrder="1"/>
    </xf>
    <xf numFmtId="0" fontId="1" fillId="0" borderId="0" xfId="0" applyFont="1" applyFill="1" applyBorder="1"/>
    <xf numFmtId="166" fontId="7" fillId="4" borderId="0" xfId="1" applyNumberFormat="1" applyFont="1" applyFill="1" applyAlignment="1">
      <alignment horizontal="right" vertical="center" wrapText="1" readingOrder="1"/>
    </xf>
    <xf numFmtId="166" fontId="2" fillId="5" borderId="0" xfId="1" applyNumberFormat="1" applyFont="1" applyFill="1" applyAlignment="1">
      <alignment horizontal="right" vertical="center" wrapText="1" readingOrder="1"/>
    </xf>
    <xf numFmtId="166" fontId="5" fillId="7" borderId="0" xfId="1" applyNumberFormat="1" applyFont="1" applyFill="1" applyAlignment="1">
      <alignment horizontal="right" vertical="center" wrapText="1" readingOrder="1"/>
    </xf>
    <xf numFmtId="0" fontId="0" fillId="0" borderId="0" xfId="0"/>
    <xf numFmtId="0" fontId="2" fillId="5" borderId="0" xfId="1" applyFont="1" applyFill="1" applyAlignment="1">
      <alignment vertical="center" wrapText="1" readingOrder="1"/>
    </xf>
    <xf numFmtId="0" fontId="1" fillId="0" borderId="0" xfId="0" applyFont="1" applyFill="1" applyBorder="1"/>
    <xf numFmtId="166" fontId="2" fillId="5" borderId="0" xfId="1" applyNumberFormat="1" applyFont="1" applyFill="1" applyAlignment="1">
      <alignment horizontal="right" vertical="center" wrapText="1" readingOrder="1"/>
    </xf>
    <xf numFmtId="166" fontId="7" fillId="4" borderId="0" xfId="1" applyNumberFormat="1" applyFont="1" applyFill="1" applyAlignment="1">
      <alignment horizontal="right" vertical="center" wrapText="1" readingOrder="1"/>
    </xf>
    <xf numFmtId="167" fontId="1" fillId="0" borderId="0" xfId="0" applyNumberFormat="1" applyFont="1" applyFill="1" applyBorder="1"/>
    <xf numFmtId="0" fontId="1" fillId="0" borderId="0" xfId="0" applyFont="1" applyFill="1" applyBorder="1"/>
    <xf numFmtId="166" fontId="2" fillId="5" borderId="0" xfId="1" applyNumberFormat="1" applyFont="1" applyFill="1" applyAlignment="1">
      <alignment horizontal="right" vertical="center" wrapText="1" readingOrder="1"/>
    </xf>
    <xf numFmtId="0" fontId="1" fillId="0" borderId="0" xfId="0" applyFont="1"/>
    <xf numFmtId="166" fontId="1" fillId="0" borderId="0" xfId="0" applyNumberFormat="1" applyFont="1" applyFill="1" applyBorder="1"/>
    <xf numFmtId="166" fontId="2" fillId="0" borderId="0" xfId="1" applyNumberFormat="1" applyFont="1" applyFill="1" applyAlignment="1">
      <alignment horizontal="right" vertical="center" wrapText="1" readingOrder="1"/>
    </xf>
    <xf numFmtId="166" fontId="2" fillId="5" borderId="0" xfId="1" applyNumberFormat="1" applyFont="1" applyFill="1" applyAlignment="1">
      <alignment horizontal="right" vertical="center" wrapText="1" readingOrder="1"/>
    </xf>
    <xf numFmtId="166" fontId="2" fillId="4" borderId="0" xfId="1" applyNumberFormat="1" applyFont="1" applyFill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1" applyFont="1" applyAlignment="1">
      <alignment vertical="top" wrapText="1" readingOrder="1"/>
    </xf>
    <xf numFmtId="0" fontId="2" fillId="5" borderId="0" xfId="1" applyFont="1" applyFill="1" applyAlignment="1">
      <alignment vertical="center" wrapText="1" readingOrder="1"/>
    </xf>
    <xf numFmtId="166" fontId="2" fillId="5" borderId="0" xfId="1" applyNumberFormat="1" applyFont="1" applyFill="1" applyAlignment="1">
      <alignment horizontal="right" vertical="center" wrapText="1" readingOrder="1"/>
    </xf>
    <xf numFmtId="0" fontId="7" fillId="3" borderId="0" xfId="1" applyFont="1" applyFill="1" applyAlignment="1">
      <alignment vertical="center" wrapText="1" readingOrder="1"/>
    </xf>
    <xf numFmtId="166" fontId="7" fillId="3" borderId="0" xfId="1" applyNumberFormat="1" applyFont="1" applyFill="1" applyAlignment="1">
      <alignment horizontal="right" vertical="center" wrapText="1" readingOrder="1"/>
    </xf>
    <xf numFmtId="166" fontId="2" fillId="3" borderId="0" xfId="1" applyNumberFormat="1" applyFont="1" applyFill="1" applyAlignment="1">
      <alignment horizontal="right" vertical="center" wrapText="1" readingOrder="1"/>
    </xf>
    <xf numFmtId="0" fontId="7" fillId="4" borderId="0" xfId="1" applyFont="1" applyFill="1" applyAlignment="1">
      <alignment vertical="center" wrapText="1" readingOrder="1"/>
    </xf>
    <xf numFmtId="166" fontId="7" fillId="4" borderId="0" xfId="1" applyNumberFormat="1" applyFont="1" applyFill="1" applyAlignment="1">
      <alignment horizontal="right" vertical="center" wrapText="1" readingOrder="1"/>
    </xf>
    <xf numFmtId="164" fontId="2" fillId="0" borderId="0" xfId="1" applyNumberFormat="1" applyFont="1" applyAlignment="1">
      <alignment horizontal="left" vertical="top" wrapText="1" readingOrder="1"/>
    </xf>
    <xf numFmtId="165" fontId="2" fillId="0" borderId="0" xfId="1" applyNumberFormat="1" applyFont="1" applyAlignment="1">
      <alignment horizontal="left" vertical="top" wrapText="1" readingOrder="1"/>
    </xf>
    <xf numFmtId="0" fontId="5" fillId="2" borderId="0" xfId="1" applyFont="1" applyFill="1" applyAlignment="1">
      <alignment vertical="center" wrapText="1" readingOrder="1"/>
    </xf>
    <xf numFmtId="166" fontId="5" fillId="2" borderId="0" xfId="1" applyNumberFormat="1" applyFont="1" applyFill="1" applyAlignment="1">
      <alignment horizontal="right" vertical="center" wrapText="1" readingOrder="1"/>
    </xf>
    <xf numFmtId="166" fontId="6" fillId="2" borderId="0" xfId="1" applyNumberFormat="1" applyFont="1" applyFill="1" applyAlignment="1">
      <alignment horizontal="right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2" fillId="0" borderId="1" xfId="1" applyFont="1" applyBorder="1" applyAlignment="1">
      <alignment vertical="center" wrapText="1" readingOrder="1"/>
    </xf>
    <xf numFmtId="0" fontId="1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right" vertical="center" wrapText="1" readingOrder="1"/>
    </xf>
    <xf numFmtId="0" fontId="3" fillId="0" borderId="0" xfId="1" applyFont="1" applyAlignment="1">
      <alignment horizontal="center" vertical="top" wrapText="1" readingOrder="1"/>
    </xf>
    <xf numFmtId="0" fontId="5" fillId="7" borderId="0" xfId="1" applyFont="1" applyFill="1" applyAlignment="1">
      <alignment vertical="center" wrapText="1" readingOrder="1"/>
    </xf>
    <xf numFmtId="166" fontId="5" fillId="7" borderId="0" xfId="1" applyNumberFormat="1" applyFont="1" applyFill="1" applyAlignment="1">
      <alignment horizontal="right" vertical="center" wrapText="1" readingOrder="1"/>
    </xf>
    <xf numFmtId="166" fontId="6" fillId="7" borderId="0" xfId="1" applyNumberFormat="1" applyFont="1" applyFill="1" applyAlignment="1">
      <alignment horizontal="right" vertical="center" wrapText="1" readingOrder="1"/>
    </xf>
    <xf numFmtId="0" fontId="5" fillId="6" borderId="0" xfId="1" applyFont="1" applyFill="1" applyAlignment="1">
      <alignment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A3C9B9"/>
      <rgbColor rgb="00FFF8C6"/>
      <rgbColor rgb="00000080"/>
      <rgbColor rgb="000000CE"/>
      <rgbColor rgb="00C6CEF4"/>
      <rgbColor rgb="00E1E1FF"/>
      <rgbColor rgb="00008000"/>
      <rgbColor rgb="00FF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showGridLines="0" tabSelected="1" topLeftCell="A16" zoomScaleNormal="100" workbookViewId="0">
      <selection activeCell="P39" sqref="P39"/>
    </sheetView>
  </sheetViews>
  <sheetFormatPr defaultRowHeight="15" x14ac:dyDescent="0.25"/>
  <cols>
    <col min="1" max="1" width="8.85546875" customWidth="1"/>
    <col min="2" max="2" width="11.42578125" customWidth="1"/>
    <col min="3" max="3" width="45.7109375" customWidth="1"/>
    <col min="4" max="4" width="2.7109375" hidden="1" customWidth="1"/>
    <col min="5" max="5" width="13.42578125" customWidth="1"/>
    <col min="6" max="6" width="9.42578125" hidden="1" customWidth="1"/>
    <col min="7" max="7" width="13.5703125" hidden="1" customWidth="1"/>
    <col min="8" max="8" width="13.85546875" customWidth="1"/>
    <col min="9" max="9" width="5.42578125" customWidth="1"/>
    <col min="10" max="10" width="5.85546875" customWidth="1"/>
    <col min="11" max="11" width="1.28515625" customWidth="1"/>
    <col min="12" max="12" width="0.5703125" customWidth="1"/>
    <col min="13" max="13" width="9.42578125" customWidth="1"/>
    <col min="14" max="14" width="12.140625" bestFit="1" customWidth="1"/>
    <col min="15" max="15" width="1.28515625" customWidth="1"/>
    <col min="16" max="17" width="12.140625" bestFit="1" customWidth="1"/>
    <col min="20" max="20" width="12.140625" bestFit="1" customWidth="1"/>
  </cols>
  <sheetData>
    <row r="1" spans="1:15" ht="12.75" customHeight="1" x14ac:dyDescent="0.25">
      <c r="A1" s="45" t="s">
        <v>353</v>
      </c>
      <c r="B1" s="45"/>
      <c r="C1" s="45"/>
      <c r="J1" s="45"/>
      <c r="K1" s="45"/>
      <c r="M1" s="53"/>
      <c r="N1" s="44"/>
      <c r="O1" s="44"/>
    </row>
    <row r="2" spans="1:15" ht="1.35" customHeight="1" x14ac:dyDescent="0.25"/>
    <row r="3" spans="1:15" ht="12.75" customHeight="1" x14ac:dyDescent="0.25">
      <c r="A3" s="45" t="s">
        <v>354</v>
      </c>
      <c r="B3" s="45"/>
      <c r="C3" s="45"/>
      <c r="D3" s="45"/>
      <c r="E3" s="45"/>
      <c r="J3" s="45"/>
      <c r="K3" s="45"/>
      <c r="M3" s="54"/>
      <c r="N3" s="44"/>
      <c r="O3" s="44"/>
    </row>
    <row r="4" spans="1:15" ht="1.35" customHeight="1" x14ac:dyDescent="0.25"/>
    <row r="5" spans="1:15" ht="12.75" customHeight="1" x14ac:dyDescent="0.25">
      <c r="A5" s="45" t="s">
        <v>1</v>
      </c>
      <c r="B5" s="45"/>
      <c r="C5" s="45"/>
      <c r="D5" s="45"/>
      <c r="E5" s="45"/>
      <c r="F5" s="45"/>
    </row>
    <row r="6" spans="1:15" ht="1.35" customHeight="1" x14ac:dyDescent="0.25"/>
    <row r="7" spans="1:15" ht="12.75" customHeight="1" x14ac:dyDescent="0.25">
      <c r="A7" s="45" t="s">
        <v>355</v>
      </c>
      <c r="B7" s="44"/>
      <c r="C7" s="44"/>
      <c r="D7" s="44"/>
      <c r="E7" s="44"/>
      <c r="F7" s="44"/>
    </row>
    <row r="8" spans="1:15" ht="1.35" customHeight="1" x14ac:dyDescent="0.25"/>
    <row r="9" spans="1:15" ht="12.75" customHeight="1" x14ac:dyDescent="0.25">
      <c r="A9" s="45"/>
      <c r="B9" s="44"/>
      <c r="C9" s="44"/>
      <c r="D9" s="44"/>
      <c r="E9" s="44"/>
      <c r="F9" s="44"/>
    </row>
    <row r="10" spans="1:15" ht="8.4499999999999993" customHeight="1" x14ac:dyDescent="0.25"/>
    <row r="11" spans="1:15" ht="19.899999999999999" customHeight="1" x14ac:dyDescent="0.25">
      <c r="A11" s="62" t="s">
        <v>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1.5" customHeight="1" x14ac:dyDescent="0.25"/>
    <row r="13" spans="1:15" ht="14.1" customHeight="1" x14ac:dyDescent="0.25">
      <c r="A13" s="58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7.15" customHeight="1" x14ac:dyDescent="0.25"/>
    <row r="15" spans="1:15" ht="14.1" customHeight="1" x14ac:dyDescent="0.25">
      <c r="A15" s="5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4.25" customHeight="1" x14ac:dyDescent="0.25"/>
    <row r="17" spans="1:20" ht="7.15" customHeight="1" x14ac:dyDescent="0.25"/>
    <row r="18" spans="1:20" ht="27.75" customHeight="1" x14ac:dyDescent="0.25">
      <c r="A18" s="1" t="s">
        <v>3</v>
      </c>
      <c r="B18" s="1" t="s">
        <v>4</v>
      </c>
      <c r="C18" s="59" t="s">
        <v>5</v>
      </c>
      <c r="D18" s="60"/>
      <c r="E18" s="2" t="s">
        <v>6</v>
      </c>
      <c r="F18" s="61" t="s">
        <v>7</v>
      </c>
      <c r="G18" s="60"/>
      <c r="H18" s="2" t="s">
        <v>356</v>
      </c>
      <c r="I18" s="61" t="s">
        <v>8</v>
      </c>
      <c r="J18" s="60"/>
      <c r="K18" s="61" t="s">
        <v>9</v>
      </c>
      <c r="L18" s="60"/>
      <c r="M18" s="60"/>
    </row>
    <row r="19" spans="1:20" x14ac:dyDescent="0.25">
      <c r="A19" s="3" t="s">
        <v>0</v>
      </c>
      <c r="B19" s="3" t="s">
        <v>0</v>
      </c>
      <c r="C19" s="55" t="s">
        <v>10</v>
      </c>
      <c r="D19" s="44"/>
      <c r="E19" s="5">
        <f>+E20</f>
        <v>2517968</v>
      </c>
      <c r="F19" s="56">
        <v>514842.55</v>
      </c>
      <c r="G19" s="44"/>
      <c r="H19" s="5">
        <f>+H20</f>
        <v>153935</v>
      </c>
      <c r="I19" s="57">
        <v>4.71</v>
      </c>
      <c r="J19" s="44"/>
      <c r="K19" s="56">
        <f>+K20</f>
        <v>2671903</v>
      </c>
      <c r="L19" s="44"/>
      <c r="M19" s="44"/>
      <c r="N19" s="36"/>
    </row>
    <row r="20" spans="1:20" x14ac:dyDescent="0.25">
      <c r="A20" s="6" t="s">
        <v>11</v>
      </c>
      <c r="B20" s="6" t="s">
        <v>12</v>
      </c>
      <c r="C20" s="48" t="s">
        <v>13</v>
      </c>
      <c r="D20" s="44"/>
      <c r="E20" s="8">
        <f>+E26+E23+E21</f>
        <v>2517968</v>
      </c>
      <c r="F20" s="49">
        <v>514842.55</v>
      </c>
      <c r="G20" s="44"/>
      <c r="H20" s="8">
        <f>+K20-E20</f>
        <v>153935</v>
      </c>
      <c r="I20" s="50">
        <v>4.71</v>
      </c>
      <c r="J20" s="44"/>
      <c r="K20" s="49">
        <f>+K26+K23+K21</f>
        <v>2671903</v>
      </c>
      <c r="L20" s="44"/>
      <c r="M20" s="44"/>
      <c r="N20" s="36"/>
      <c r="Q20" s="36"/>
    </row>
    <row r="21" spans="1:20" x14ac:dyDescent="0.25">
      <c r="A21" s="9" t="s">
        <v>14</v>
      </c>
      <c r="B21" s="9" t="s">
        <v>15</v>
      </c>
      <c r="C21" s="51" t="s">
        <v>16</v>
      </c>
      <c r="D21" s="44"/>
      <c r="E21" s="11">
        <v>36487</v>
      </c>
      <c r="F21" s="52">
        <v>0</v>
      </c>
      <c r="G21" s="44"/>
      <c r="H21" s="11">
        <v>-2555</v>
      </c>
      <c r="I21" s="43">
        <v>-7</v>
      </c>
      <c r="J21" s="44"/>
      <c r="K21" s="52">
        <v>33932</v>
      </c>
      <c r="L21" s="44"/>
      <c r="M21" s="44"/>
      <c r="N21" s="36"/>
    </row>
    <row r="22" spans="1:20" x14ac:dyDescent="0.25">
      <c r="A22" s="12" t="s">
        <v>17</v>
      </c>
      <c r="B22" s="12" t="s">
        <v>18</v>
      </c>
      <c r="C22" s="46" t="s">
        <v>19</v>
      </c>
      <c r="D22" s="44"/>
      <c r="E22" s="14">
        <v>36487</v>
      </c>
      <c r="F22" s="47">
        <v>0</v>
      </c>
      <c r="G22" s="44"/>
      <c r="H22" s="14">
        <v>-2555</v>
      </c>
      <c r="I22" s="47">
        <v>-7</v>
      </c>
      <c r="J22" s="44"/>
      <c r="K22" s="47">
        <v>33932</v>
      </c>
      <c r="L22" s="44"/>
      <c r="M22" s="44"/>
      <c r="N22" s="33"/>
      <c r="Q22" s="36"/>
    </row>
    <row r="23" spans="1:20" ht="27.75" customHeight="1" x14ac:dyDescent="0.25">
      <c r="A23" s="9" t="s">
        <v>14</v>
      </c>
      <c r="B23" s="9" t="s">
        <v>20</v>
      </c>
      <c r="C23" s="51" t="s">
        <v>21</v>
      </c>
      <c r="D23" s="44"/>
      <c r="E23" s="11">
        <v>22661</v>
      </c>
      <c r="F23" s="52">
        <v>0</v>
      </c>
      <c r="G23" s="44"/>
      <c r="H23" s="11">
        <v>-6807</v>
      </c>
      <c r="I23" s="43">
        <v>-30.04</v>
      </c>
      <c r="J23" s="44"/>
      <c r="K23" s="52">
        <v>15854</v>
      </c>
      <c r="L23" s="44"/>
      <c r="M23" s="44"/>
      <c r="N23" s="33"/>
      <c r="Q23" s="36"/>
    </row>
    <row r="24" spans="1:20" x14ac:dyDescent="0.25">
      <c r="A24" s="12" t="s">
        <v>22</v>
      </c>
      <c r="B24" s="12" t="s">
        <v>18</v>
      </c>
      <c r="C24" s="46" t="s">
        <v>23</v>
      </c>
      <c r="D24" s="44"/>
      <c r="E24" s="14">
        <v>8964</v>
      </c>
      <c r="F24" s="47">
        <v>0</v>
      </c>
      <c r="G24" s="44"/>
      <c r="H24" s="14">
        <v>-6725</v>
      </c>
      <c r="I24" s="47">
        <v>-75.02</v>
      </c>
      <c r="J24" s="44"/>
      <c r="K24" s="47">
        <v>2239</v>
      </c>
      <c r="L24" s="44"/>
      <c r="M24" s="44"/>
      <c r="N24" s="33"/>
    </row>
    <row r="25" spans="1:20" x14ac:dyDescent="0.25">
      <c r="A25" s="12" t="s">
        <v>24</v>
      </c>
      <c r="B25" s="12" t="s">
        <v>18</v>
      </c>
      <c r="C25" s="46" t="s">
        <v>25</v>
      </c>
      <c r="D25" s="44"/>
      <c r="E25" s="14">
        <v>13697</v>
      </c>
      <c r="F25" s="47">
        <v>0</v>
      </c>
      <c r="G25" s="44"/>
      <c r="H25" s="14">
        <v>-82</v>
      </c>
      <c r="I25" s="47">
        <v>-0.6</v>
      </c>
      <c r="J25" s="44"/>
      <c r="K25" s="47">
        <v>13615</v>
      </c>
      <c r="L25" s="44"/>
      <c r="M25" s="44"/>
      <c r="N25" s="33"/>
    </row>
    <row r="26" spans="1:20" x14ac:dyDescent="0.25">
      <c r="A26" s="15" t="s">
        <v>26</v>
      </c>
      <c r="B26" s="15" t="s">
        <v>27</v>
      </c>
      <c r="C26" s="66" t="s">
        <v>28</v>
      </c>
      <c r="D26" s="44"/>
      <c r="E26" s="30">
        <f>+E27</f>
        <v>2458820</v>
      </c>
      <c r="F26" s="64">
        <f>+F27</f>
        <v>798285.23</v>
      </c>
      <c r="G26" s="44"/>
      <c r="H26" s="30">
        <f>+H27</f>
        <v>163297</v>
      </c>
      <c r="I26" s="65">
        <v>6.64</v>
      </c>
      <c r="J26" s="44"/>
      <c r="K26" s="64">
        <f>+K27</f>
        <v>2622117</v>
      </c>
      <c r="L26" s="44"/>
      <c r="M26" s="44"/>
      <c r="N26" s="36"/>
      <c r="O26" s="36"/>
      <c r="P26" s="36"/>
      <c r="Q26" s="36"/>
      <c r="R26" s="36"/>
      <c r="S26" s="36"/>
      <c r="T26" s="36"/>
    </row>
    <row r="27" spans="1:20" x14ac:dyDescent="0.25">
      <c r="A27" s="18" t="s">
        <v>29</v>
      </c>
      <c r="B27" s="18" t="s">
        <v>30</v>
      </c>
      <c r="C27" s="63" t="s">
        <v>31</v>
      </c>
      <c r="D27" s="44"/>
      <c r="E27" s="20">
        <f>1575732+E28</f>
        <v>2458820</v>
      </c>
      <c r="F27" s="64">
        <f>514842.55+F28</f>
        <v>798285.23</v>
      </c>
      <c r="G27" s="44"/>
      <c r="H27" s="20">
        <v>163297</v>
      </c>
      <c r="I27" s="65">
        <v>6.64</v>
      </c>
      <c r="J27" s="44"/>
      <c r="K27" s="64">
        <f>1662041+K28</f>
        <v>2622117</v>
      </c>
      <c r="L27" s="44"/>
      <c r="M27" s="44"/>
      <c r="P27" s="36"/>
      <c r="Q27" s="36"/>
    </row>
    <row r="28" spans="1:20" s="27" customFormat="1" x14ac:dyDescent="0.25">
      <c r="A28" s="9" t="s">
        <v>14</v>
      </c>
      <c r="B28" s="9" t="s">
        <v>86</v>
      </c>
      <c r="C28" s="51" t="s">
        <v>87</v>
      </c>
      <c r="D28" s="44"/>
      <c r="E28" s="28">
        <f>+E29+E30</f>
        <v>883088</v>
      </c>
      <c r="F28" s="52">
        <f>+F29</f>
        <v>283442.68</v>
      </c>
      <c r="G28" s="44"/>
      <c r="H28" s="28">
        <v>76988</v>
      </c>
      <c r="I28" s="43">
        <v>8.7200000000000006</v>
      </c>
      <c r="J28" s="44"/>
      <c r="K28" s="52">
        <f>+K29+K30</f>
        <v>960076</v>
      </c>
      <c r="L28" s="44"/>
      <c r="M28" s="44"/>
      <c r="N28" s="36"/>
      <c r="P28" s="36"/>
    </row>
    <row r="29" spans="1:20" s="27" customFormat="1" ht="27" customHeight="1" x14ac:dyDescent="0.25">
      <c r="A29" s="12" t="s">
        <v>346</v>
      </c>
      <c r="B29" s="12" t="s">
        <v>347</v>
      </c>
      <c r="C29" s="46" t="s">
        <v>348</v>
      </c>
      <c r="D29" s="44"/>
      <c r="E29" s="29">
        <f>883088-E30</f>
        <v>880533</v>
      </c>
      <c r="F29" s="47">
        <v>283442.68</v>
      </c>
      <c r="G29" s="44"/>
      <c r="H29" s="29">
        <f>+K29-E29</f>
        <v>72952</v>
      </c>
      <c r="I29" s="47">
        <v>8.2799999999999994</v>
      </c>
      <c r="J29" s="44"/>
      <c r="K29" s="47">
        <f>960076-K30</f>
        <v>953485</v>
      </c>
      <c r="L29" s="44"/>
      <c r="M29" s="44"/>
      <c r="R29" s="31"/>
      <c r="S29" s="31"/>
    </row>
    <row r="30" spans="1:20" ht="22.5" x14ac:dyDescent="0.25">
      <c r="A30" s="12" t="s">
        <v>349</v>
      </c>
      <c r="B30" s="12" t="s">
        <v>347</v>
      </c>
      <c r="C30" s="32" t="s">
        <v>350</v>
      </c>
      <c r="D30" s="39"/>
      <c r="E30" s="34">
        <v>2555</v>
      </c>
      <c r="F30" s="47">
        <v>0</v>
      </c>
      <c r="G30" s="44"/>
      <c r="H30" s="34">
        <f>+K30-E30</f>
        <v>4036</v>
      </c>
      <c r="I30" s="47">
        <v>157.96</v>
      </c>
      <c r="J30" s="44"/>
      <c r="K30" s="47">
        <v>6591</v>
      </c>
      <c r="L30" s="44"/>
      <c r="M30" s="44">
        <v>6591</v>
      </c>
      <c r="N30" s="33"/>
    </row>
    <row r="31" spans="1:20" hidden="1" x14ac:dyDescent="0.25">
      <c r="A31" s="12" t="s">
        <v>351</v>
      </c>
      <c r="B31" s="12" t="s">
        <v>347</v>
      </c>
      <c r="C31" s="46" t="s">
        <v>352</v>
      </c>
      <c r="D31" s="46">
        <v>8000</v>
      </c>
      <c r="E31" s="34">
        <v>0</v>
      </c>
      <c r="F31" s="47">
        <v>0</v>
      </c>
      <c r="G31" s="44"/>
      <c r="H31" s="34"/>
      <c r="I31" s="47"/>
      <c r="J31" s="44"/>
      <c r="K31" s="47">
        <v>0</v>
      </c>
      <c r="L31" s="44"/>
      <c r="M31" s="44"/>
      <c r="N31" s="33"/>
    </row>
    <row r="32" spans="1:20" x14ac:dyDescent="0.25">
      <c r="A32" s="9" t="s">
        <v>14</v>
      </c>
      <c r="B32" s="9" t="s">
        <v>15</v>
      </c>
      <c r="C32" s="51" t="s">
        <v>16</v>
      </c>
      <c r="D32" s="44"/>
      <c r="E32" s="11">
        <v>589289</v>
      </c>
      <c r="F32" s="52">
        <v>205153.96</v>
      </c>
      <c r="G32" s="44"/>
      <c r="H32" s="11">
        <v>28869</v>
      </c>
      <c r="I32" s="43">
        <v>4.9000000000000004</v>
      </c>
      <c r="J32" s="44"/>
      <c r="K32" s="43"/>
      <c r="L32" s="44"/>
      <c r="M32" s="35">
        <v>618158</v>
      </c>
      <c r="N32" s="36"/>
    </row>
    <row r="33" spans="1:14" ht="23.25" customHeight="1" x14ac:dyDescent="0.25">
      <c r="A33" s="12" t="s">
        <v>32</v>
      </c>
      <c r="B33" s="12" t="s">
        <v>33</v>
      </c>
      <c r="C33" s="46" t="s">
        <v>34</v>
      </c>
      <c r="D33" s="44"/>
      <c r="E33" s="14">
        <v>583981</v>
      </c>
      <c r="F33" s="47">
        <v>202189.77</v>
      </c>
      <c r="G33" s="44"/>
      <c r="H33" s="14">
        <v>20019</v>
      </c>
      <c r="I33" s="47">
        <v>3.43</v>
      </c>
      <c r="J33" s="44"/>
      <c r="L33" s="33"/>
      <c r="M33" s="34">
        <v>604000</v>
      </c>
    </row>
    <row r="34" spans="1:14" x14ac:dyDescent="0.25">
      <c r="A34" s="12" t="s">
        <v>35</v>
      </c>
      <c r="B34" s="12" t="s">
        <v>36</v>
      </c>
      <c r="C34" s="46" t="s">
        <v>37</v>
      </c>
      <c r="D34" s="46"/>
      <c r="E34" s="14">
        <v>2654</v>
      </c>
      <c r="F34" s="47">
        <v>167.97</v>
      </c>
      <c r="G34" s="44"/>
      <c r="H34" s="14">
        <v>-654</v>
      </c>
      <c r="I34" s="47">
        <v>-24.64</v>
      </c>
      <c r="J34" s="44"/>
      <c r="L34" s="33"/>
      <c r="M34" s="34">
        <v>2000</v>
      </c>
    </row>
    <row r="35" spans="1:14" x14ac:dyDescent="0.25">
      <c r="A35" s="12" t="s">
        <v>38</v>
      </c>
      <c r="B35" s="12" t="s">
        <v>39</v>
      </c>
      <c r="C35" s="46" t="s">
        <v>40</v>
      </c>
      <c r="D35" s="44"/>
      <c r="E35" s="14">
        <v>2654</v>
      </c>
      <c r="F35" s="47">
        <v>2796.22</v>
      </c>
      <c r="G35" s="44"/>
      <c r="H35" s="14">
        <v>9504</v>
      </c>
      <c r="I35" s="47">
        <v>358.1</v>
      </c>
      <c r="J35" s="44"/>
      <c r="L35" s="33"/>
      <c r="M35" s="34">
        <v>12158</v>
      </c>
    </row>
    <row r="36" spans="1:14" ht="26.25" customHeight="1" x14ac:dyDescent="0.25">
      <c r="A36" s="9" t="s">
        <v>14</v>
      </c>
      <c r="B36" s="9" t="s">
        <v>20</v>
      </c>
      <c r="C36" s="51" t="s">
        <v>21</v>
      </c>
      <c r="D36" s="44"/>
      <c r="E36" s="11">
        <v>99371</v>
      </c>
      <c r="F36" s="52">
        <v>10299.709999999999</v>
      </c>
      <c r="G36" s="44"/>
      <c r="H36" s="11">
        <v>-15591</v>
      </c>
      <c r="I36" s="43">
        <v>-15.69</v>
      </c>
      <c r="J36" s="44"/>
      <c r="K36" s="43"/>
      <c r="L36" s="44"/>
      <c r="M36" s="35">
        <v>83780</v>
      </c>
      <c r="N36" s="40"/>
    </row>
    <row r="37" spans="1:14" ht="24.75" customHeight="1" x14ac:dyDescent="0.25">
      <c r="A37" s="12" t="s">
        <v>41</v>
      </c>
      <c r="B37" s="12" t="s">
        <v>42</v>
      </c>
      <c r="C37" s="46" t="s">
        <v>43</v>
      </c>
      <c r="D37" s="44"/>
      <c r="E37" s="14">
        <v>0</v>
      </c>
      <c r="F37" s="47">
        <v>597.25</v>
      </c>
      <c r="G37" s="44"/>
      <c r="H37" s="14">
        <v>1195</v>
      </c>
      <c r="I37" s="47">
        <v>100</v>
      </c>
      <c r="J37" s="44"/>
      <c r="L37" s="33"/>
      <c r="M37" s="34">
        <v>1195</v>
      </c>
      <c r="N37" s="37"/>
    </row>
    <row r="38" spans="1:14" x14ac:dyDescent="0.25">
      <c r="A38" s="12" t="s">
        <v>46</v>
      </c>
      <c r="B38" s="12" t="s">
        <v>47</v>
      </c>
      <c r="C38" s="46" t="s">
        <v>44</v>
      </c>
      <c r="D38" s="44"/>
      <c r="E38" s="14">
        <v>3642</v>
      </c>
      <c r="F38" s="47">
        <v>0</v>
      </c>
      <c r="G38" s="44"/>
      <c r="H38" s="38">
        <v>937</v>
      </c>
      <c r="I38" s="47">
        <f>+H38/E38*100-100</f>
        <v>-74.272377814387696</v>
      </c>
      <c r="J38" s="44"/>
      <c r="L38" s="33"/>
      <c r="M38" s="42">
        <v>4579</v>
      </c>
      <c r="N38" s="37"/>
    </row>
    <row r="39" spans="1:14" x14ac:dyDescent="0.25">
      <c r="A39" s="12" t="s">
        <v>48</v>
      </c>
      <c r="B39" s="12" t="s">
        <v>47</v>
      </c>
      <c r="C39" s="46" t="s">
        <v>45</v>
      </c>
      <c r="D39" s="44"/>
      <c r="E39" s="14">
        <v>5945</v>
      </c>
      <c r="F39" s="47">
        <v>982</v>
      </c>
      <c r="G39" s="44"/>
      <c r="H39" s="38">
        <v>-53</v>
      </c>
      <c r="I39" s="47">
        <f>+H39/E39*100-100</f>
        <v>-100.89150546677881</v>
      </c>
      <c r="J39" s="44"/>
      <c r="L39" s="33"/>
      <c r="M39" s="34">
        <v>5892</v>
      </c>
      <c r="N39" s="37"/>
    </row>
    <row r="40" spans="1:14" ht="24.75" customHeight="1" x14ac:dyDescent="0.25">
      <c r="A40" s="12" t="s">
        <v>49</v>
      </c>
      <c r="B40" s="12" t="s">
        <v>50</v>
      </c>
      <c r="C40" s="46" t="s">
        <v>51</v>
      </c>
      <c r="D40" s="44"/>
      <c r="E40" s="14">
        <v>19908</v>
      </c>
      <c r="F40" s="47">
        <v>0</v>
      </c>
      <c r="G40" s="44"/>
      <c r="H40" s="14">
        <v>0</v>
      </c>
      <c r="I40" s="47">
        <v>0</v>
      </c>
      <c r="J40" s="44"/>
      <c r="L40" s="33"/>
      <c r="M40" s="34">
        <v>19908</v>
      </c>
      <c r="N40" s="37"/>
    </row>
    <row r="41" spans="1:14" x14ac:dyDescent="0.25">
      <c r="A41" s="12" t="s">
        <v>52</v>
      </c>
      <c r="B41" s="12" t="s">
        <v>53</v>
      </c>
      <c r="C41" s="46" t="s">
        <v>54</v>
      </c>
      <c r="D41" s="44"/>
      <c r="E41" s="14">
        <v>69876</v>
      </c>
      <c r="F41" s="47">
        <v>8720.4599999999991</v>
      </c>
      <c r="G41" s="44"/>
      <c r="H41" s="14">
        <v>-25431</v>
      </c>
      <c r="I41" s="47">
        <v>-36.39</v>
      </c>
      <c r="J41" s="44"/>
      <c r="L41" s="33"/>
      <c r="M41" s="34">
        <v>44445</v>
      </c>
    </row>
    <row r="42" spans="1:14" x14ac:dyDescent="0.25">
      <c r="A42" s="12" t="s">
        <v>55</v>
      </c>
      <c r="B42" s="12" t="s">
        <v>53</v>
      </c>
      <c r="C42" s="46" t="s">
        <v>56</v>
      </c>
      <c r="D42" s="44"/>
      <c r="E42" s="14">
        <v>0</v>
      </c>
      <c r="F42" s="47">
        <v>0</v>
      </c>
      <c r="G42" s="44"/>
      <c r="H42" s="14">
        <v>7761</v>
      </c>
      <c r="I42" s="47">
        <v>100</v>
      </c>
      <c r="J42" s="44"/>
      <c r="L42" s="33"/>
      <c r="M42" s="34">
        <v>7761</v>
      </c>
      <c r="N42" s="37"/>
    </row>
    <row r="43" spans="1:14" ht="22.5" customHeight="1" x14ac:dyDescent="0.25">
      <c r="A43" s="9" t="s">
        <v>14</v>
      </c>
      <c r="B43" s="9" t="s">
        <v>57</v>
      </c>
      <c r="C43" s="51" t="s">
        <v>58</v>
      </c>
      <c r="D43" s="44"/>
      <c r="E43" s="11">
        <v>664</v>
      </c>
      <c r="F43" s="52">
        <v>663.61</v>
      </c>
      <c r="G43" s="44"/>
      <c r="H43" s="11">
        <v>0</v>
      </c>
      <c r="I43" s="43">
        <v>0</v>
      </c>
      <c r="J43" s="44"/>
      <c r="K43" s="43"/>
      <c r="L43" s="44"/>
      <c r="M43" s="35">
        <v>664</v>
      </c>
    </row>
    <row r="44" spans="1:14" x14ac:dyDescent="0.25">
      <c r="A44" s="12" t="s">
        <v>59</v>
      </c>
      <c r="B44" s="12" t="s">
        <v>47</v>
      </c>
      <c r="C44" s="46" t="s">
        <v>60</v>
      </c>
      <c r="D44" s="44"/>
      <c r="E44" s="14">
        <v>664</v>
      </c>
      <c r="F44" s="47">
        <v>663.61</v>
      </c>
      <c r="G44" s="44"/>
      <c r="H44" s="14">
        <v>0</v>
      </c>
      <c r="I44" s="47">
        <v>0</v>
      </c>
      <c r="J44" s="44"/>
      <c r="L44" s="33"/>
      <c r="M44" s="34">
        <v>664</v>
      </c>
    </row>
    <row r="45" spans="1:14" ht="29.25" customHeight="1" x14ac:dyDescent="0.25">
      <c r="A45" s="9" t="s">
        <v>14</v>
      </c>
      <c r="B45" s="9" t="s">
        <v>61</v>
      </c>
      <c r="C45" s="51" t="s">
        <v>62</v>
      </c>
      <c r="D45" s="44"/>
      <c r="E45" s="11">
        <v>885081</v>
      </c>
      <c r="F45" s="52">
        <v>298725.27</v>
      </c>
      <c r="G45" s="44"/>
      <c r="H45" s="11">
        <v>73031</v>
      </c>
      <c r="I45" s="43">
        <v>8.25</v>
      </c>
      <c r="J45" s="44"/>
      <c r="K45" s="43"/>
      <c r="L45" s="44"/>
      <c r="M45" s="35">
        <v>958112</v>
      </c>
      <c r="N45" s="40"/>
    </row>
    <row r="46" spans="1:14" x14ac:dyDescent="0.25">
      <c r="A46" s="12" t="s">
        <v>63</v>
      </c>
      <c r="B46" s="12" t="s">
        <v>47</v>
      </c>
      <c r="C46" s="46" t="s">
        <v>64</v>
      </c>
      <c r="D46" s="44"/>
      <c r="E46" s="14">
        <v>882991</v>
      </c>
      <c r="F46" s="47">
        <v>298725.27</v>
      </c>
      <c r="G46" s="44"/>
      <c r="H46" s="14">
        <v>68851</v>
      </c>
      <c r="I46" s="47">
        <v>7.8</v>
      </c>
      <c r="J46" s="44"/>
      <c r="L46" s="33"/>
      <c r="M46" s="34">
        <v>951842</v>
      </c>
      <c r="N46" s="40"/>
    </row>
    <row r="47" spans="1:14" ht="18" customHeight="1" x14ac:dyDescent="0.25">
      <c r="A47" s="12" t="s">
        <v>65</v>
      </c>
      <c r="B47" s="12" t="s">
        <v>47</v>
      </c>
      <c r="C47" s="46" t="s">
        <v>66</v>
      </c>
      <c r="D47" s="44"/>
      <c r="E47" s="14">
        <v>2090</v>
      </c>
      <c r="F47" s="47">
        <v>0</v>
      </c>
      <c r="G47" s="44"/>
      <c r="H47" s="14">
        <v>4180</v>
      </c>
      <c r="I47" s="47">
        <v>200</v>
      </c>
      <c r="J47" s="44"/>
      <c r="L47" s="33"/>
      <c r="M47" s="34">
        <v>6270</v>
      </c>
      <c r="N47" s="40"/>
    </row>
    <row r="48" spans="1:14" x14ac:dyDescent="0.25">
      <c r="A48" s="9" t="s">
        <v>14</v>
      </c>
      <c r="B48" s="9" t="s">
        <v>67</v>
      </c>
      <c r="C48" s="51" t="s">
        <v>68</v>
      </c>
      <c r="D48" s="44"/>
      <c r="E48" s="11">
        <v>1327</v>
      </c>
      <c r="F48" s="52">
        <v>0</v>
      </c>
      <c r="G48" s="44"/>
      <c r="H48" s="11">
        <v>0</v>
      </c>
      <c r="I48" s="43">
        <v>0</v>
      </c>
      <c r="J48" s="44"/>
      <c r="K48" s="43"/>
      <c r="L48" s="44"/>
      <c r="M48" s="35">
        <v>1327</v>
      </c>
    </row>
    <row r="49" spans="1:13" x14ac:dyDescent="0.25">
      <c r="A49" s="12" t="s">
        <v>69</v>
      </c>
      <c r="B49" s="12" t="s">
        <v>70</v>
      </c>
      <c r="C49" s="46" t="s">
        <v>71</v>
      </c>
      <c r="D49" s="44"/>
      <c r="E49" s="14">
        <v>1327</v>
      </c>
      <c r="F49" s="47">
        <v>0</v>
      </c>
      <c r="G49" s="44"/>
      <c r="H49" s="14">
        <v>0</v>
      </c>
      <c r="I49" s="47">
        <v>0</v>
      </c>
      <c r="J49" s="44"/>
      <c r="L49" s="33"/>
      <c r="M49" s="34">
        <v>1327</v>
      </c>
    </row>
  </sheetData>
  <mergeCells count="126">
    <mergeCell ref="C49:D49"/>
    <mergeCell ref="F49:G49"/>
    <mergeCell ref="I49:J49"/>
    <mergeCell ref="C47:D47"/>
    <mergeCell ref="F47:G47"/>
    <mergeCell ref="I47:J47"/>
    <mergeCell ref="C48:D48"/>
    <mergeCell ref="F48:G48"/>
    <mergeCell ref="I48:J48"/>
    <mergeCell ref="C45:D45"/>
    <mergeCell ref="F45:G45"/>
    <mergeCell ref="I45:J45"/>
    <mergeCell ref="C46:D46"/>
    <mergeCell ref="F46:G46"/>
    <mergeCell ref="I46:J46"/>
    <mergeCell ref="C43:D43"/>
    <mergeCell ref="F43:G43"/>
    <mergeCell ref="I43:J43"/>
    <mergeCell ref="C44:D44"/>
    <mergeCell ref="F44:G44"/>
    <mergeCell ref="I44:J44"/>
    <mergeCell ref="C41:D41"/>
    <mergeCell ref="F41:G41"/>
    <mergeCell ref="I41:J41"/>
    <mergeCell ref="C42:D42"/>
    <mergeCell ref="F42:G42"/>
    <mergeCell ref="I42:J42"/>
    <mergeCell ref="C39:D39"/>
    <mergeCell ref="F39:G39"/>
    <mergeCell ref="I39:J39"/>
    <mergeCell ref="C40:D40"/>
    <mergeCell ref="F40:G40"/>
    <mergeCell ref="I40:J40"/>
    <mergeCell ref="C38:D38"/>
    <mergeCell ref="F38:G38"/>
    <mergeCell ref="I38:J38"/>
    <mergeCell ref="C37:D37"/>
    <mergeCell ref="F37:G37"/>
    <mergeCell ref="I37:J37"/>
    <mergeCell ref="C35:D35"/>
    <mergeCell ref="F35:G35"/>
    <mergeCell ref="I35:J35"/>
    <mergeCell ref="C36:D36"/>
    <mergeCell ref="F36:G36"/>
    <mergeCell ref="I36:J36"/>
    <mergeCell ref="C33:D33"/>
    <mergeCell ref="F33:G33"/>
    <mergeCell ref="I33:J33"/>
    <mergeCell ref="C34:D34"/>
    <mergeCell ref="F34:G34"/>
    <mergeCell ref="I34:J34"/>
    <mergeCell ref="C32:D32"/>
    <mergeCell ref="F32:G32"/>
    <mergeCell ref="I32:J32"/>
    <mergeCell ref="K30:M30"/>
    <mergeCell ref="C25:D25"/>
    <mergeCell ref="F25:G25"/>
    <mergeCell ref="I25:J25"/>
    <mergeCell ref="K25:M25"/>
    <mergeCell ref="C26:D26"/>
    <mergeCell ref="F26:G26"/>
    <mergeCell ref="I26:J26"/>
    <mergeCell ref="K26:M26"/>
    <mergeCell ref="C28:D28"/>
    <mergeCell ref="F28:G28"/>
    <mergeCell ref="I28:J28"/>
    <mergeCell ref="K28:M28"/>
    <mergeCell ref="C29:D29"/>
    <mergeCell ref="F29:G29"/>
    <mergeCell ref="I29:J29"/>
    <mergeCell ref="K29:M29"/>
    <mergeCell ref="C21:D21"/>
    <mergeCell ref="F21:G21"/>
    <mergeCell ref="I21:J21"/>
    <mergeCell ref="K21:M21"/>
    <mergeCell ref="C22:D22"/>
    <mergeCell ref="F22:G22"/>
    <mergeCell ref="I22:J22"/>
    <mergeCell ref="K22:M22"/>
    <mergeCell ref="C27:D27"/>
    <mergeCell ref="F27:G27"/>
    <mergeCell ref="I27:J27"/>
    <mergeCell ref="K27:M27"/>
    <mergeCell ref="A1:C1"/>
    <mergeCell ref="J1:K1"/>
    <mergeCell ref="M1:O1"/>
    <mergeCell ref="J3:K3"/>
    <mergeCell ref="M3:O3"/>
    <mergeCell ref="C19:D19"/>
    <mergeCell ref="F19:G19"/>
    <mergeCell ref="I19:J19"/>
    <mergeCell ref="K19:M19"/>
    <mergeCell ref="A15:O15"/>
    <mergeCell ref="C18:D18"/>
    <mergeCell ref="F18:G18"/>
    <mergeCell ref="I18:J18"/>
    <mergeCell ref="K18:M18"/>
    <mergeCell ref="A5:F5"/>
    <mergeCell ref="A7:F7"/>
    <mergeCell ref="A9:F9"/>
    <mergeCell ref="A11:O11"/>
    <mergeCell ref="A13:O13"/>
    <mergeCell ref="K36:L36"/>
    <mergeCell ref="K43:L43"/>
    <mergeCell ref="K45:L45"/>
    <mergeCell ref="K48:L48"/>
    <mergeCell ref="A3:E3"/>
    <mergeCell ref="C31:D31"/>
    <mergeCell ref="F30:G30"/>
    <mergeCell ref="I30:J30"/>
    <mergeCell ref="F31:G31"/>
    <mergeCell ref="I31:J31"/>
    <mergeCell ref="K31:M31"/>
    <mergeCell ref="K32:L32"/>
    <mergeCell ref="C20:D20"/>
    <mergeCell ref="F20:G20"/>
    <mergeCell ref="I20:J20"/>
    <mergeCell ref="K20:M20"/>
    <mergeCell ref="C23:D23"/>
    <mergeCell ref="F23:G23"/>
    <mergeCell ref="I23:J23"/>
    <mergeCell ref="K23:M23"/>
    <mergeCell ref="C24:D24"/>
    <mergeCell ref="F24:G24"/>
    <mergeCell ref="I24:J24"/>
    <mergeCell ref="K24:M24"/>
  </mergeCells>
  <pageMargins left="0.25" right="0.25" top="0.75" bottom="0.75" header="0.3" footer="0.3"/>
  <pageSetup paperSize="9" scale="85" orientation="portrait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6"/>
  <sheetViews>
    <sheetView showGridLines="0" topLeftCell="A40" workbookViewId="0">
      <selection activeCell="L27" sqref="L27"/>
    </sheetView>
  </sheetViews>
  <sheetFormatPr defaultRowHeight="15" x14ac:dyDescent="0.25"/>
  <cols>
    <col min="1" max="1" width="8.5703125" customWidth="1"/>
    <col min="2" max="2" width="7.42578125" customWidth="1"/>
    <col min="3" max="3" width="44.42578125" customWidth="1"/>
    <col min="4" max="4" width="10" customWidth="1"/>
    <col min="5" max="5" width="13.5703125" hidden="1" customWidth="1"/>
    <col min="6" max="6" width="11.85546875" customWidth="1"/>
    <col min="7" max="7" width="10.7109375" customWidth="1"/>
    <col min="8" max="8" width="11.42578125" customWidth="1"/>
    <col min="9" max="9" width="0" hidden="1" customWidth="1"/>
    <col min="10" max="10" width="1.28515625" customWidth="1"/>
    <col min="11" max="11" width="10.5703125" bestFit="1" customWidth="1"/>
    <col min="12" max="12" width="10.28515625" bestFit="1" customWidth="1"/>
  </cols>
  <sheetData>
    <row r="1" spans="1:11" ht="14.1" customHeight="1" x14ac:dyDescent="0.25"/>
    <row r="2" spans="1:11" ht="22.5" x14ac:dyDescent="0.25">
      <c r="A2" s="1" t="s">
        <v>3</v>
      </c>
      <c r="B2" s="1" t="s">
        <v>4</v>
      </c>
      <c r="C2" s="1" t="s">
        <v>72</v>
      </c>
      <c r="D2" s="2" t="s">
        <v>6</v>
      </c>
      <c r="E2" s="2" t="s">
        <v>7</v>
      </c>
      <c r="F2" s="2" t="s">
        <v>356</v>
      </c>
      <c r="G2" s="2" t="s">
        <v>8</v>
      </c>
      <c r="H2" s="2" t="s">
        <v>9</v>
      </c>
    </row>
    <row r="3" spans="1:11" x14ac:dyDescent="0.25">
      <c r="A3" s="3" t="s">
        <v>0</v>
      </c>
      <c r="B3" s="3" t="s">
        <v>0</v>
      </c>
      <c r="C3" s="4" t="s">
        <v>73</v>
      </c>
      <c r="D3" s="5">
        <v>2517968</v>
      </c>
      <c r="E3" s="5">
        <v>752760.38</v>
      </c>
      <c r="F3" s="5">
        <v>153935</v>
      </c>
      <c r="G3" s="5">
        <v>6.11</v>
      </c>
      <c r="H3" s="5">
        <v>2671903</v>
      </c>
      <c r="K3" s="33"/>
    </row>
    <row r="4" spans="1:11" x14ac:dyDescent="0.25">
      <c r="A4" s="6" t="s">
        <v>11</v>
      </c>
      <c r="B4" s="6" t="s">
        <v>12</v>
      </c>
      <c r="C4" s="7" t="s">
        <v>13</v>
      </c>
      <c r="D4" s="8">
        <v>2517968</v>
      </c>
      <c r="E4" s="8">
        <v>752760.38</v>
      </c>
      <c r="F4" s="8">
        <f>+F5+F7</f>
        <v>153935</v>
      </c>
      <c r="G4" s="8">
        <v>6.11</v>
      </c>
      <c r="H4" s="8">
        <v>2671903</v>
      </c>
      <c r="K4" s="33"/>
    </row>
    <row r="5" spans="1:11" ht="22.5" x14ac:dyDescent="0.25">
      <c r="A5" s="9" t="s">
        <v>14</v>
      </c>
      <c r="B5" s="9" t="s">
        <v>20</v>
      </c>
      <c r="C5" s="10" t="s">
        <v>21</v>
      </c>
      <c r="D5" s="11">
        <v>0</v>
      </c>
      <c r="E5" s="11">
        <v>0</v>
      </c>
      <c r="F5" s="11">
        <v>33570</v>
      </c>
      <c r="G5" s="11">
        <v>100</v>
      </c>
      <c r="H5" s="11">
        <v>33570</v>
      </c>
      <c r="K5" s="33"/>
    </row>
    <row r="6" spans="1:11" x14ac:dyDescent="0.25">
      <c r="A6" s="12" t="s">
        <v>74</v>
      </c>
      <c r="B6" s="12" t="s">
        <v>75</v>
      </c>
      <c r="C6" s="13" t="s">
        <v>76</v>
      </c>
      <c r="D6" s="14">
        <v>0</v>
      </c>
      <c r="E6" s="14">
        <v>0</v>
      </c>
      <c r="F6" s="14">
        <v>33570</v>
      </c>
      <c r="G6" s="14">
        <v>100</v>
      </c>
      <c r="H6" s="14">
        <v>33570</v>
      </c>
      <c r="K6" s="33"/>
    </row>
    <row r="7" spans="1:11" x14ac:dyDescent="0.25">
      <c r="A7" s="15" t="s">
        <v>26</v>
      </c>
      <c r="B7" s="15" t="s">
        <v>77</v>
      </c>
      <c r="C7" s="16" t="s">
        <v>78</v>
      </c>
      <c r="D7" s="17">
        <v>2517968</v>
      </c>
      <c r="E7" s="17">
        <v>752760.38</v>
      </c>
      <c r="F7" s="17">
        <f>+H7-D7</f>
        <v>120365</v>
      </c>
      <c r="G7" s="17">
        <v>4.78</v>
      </c>
      <c r="H7" s="17">
        <v>2638333</v>
      </c>
      <c r="K7" s="36"/>
    </row>
    <row r="8" spans="1:11" x14ac:dyDescent="0.25">
      <c r="A8" s="18" t="s">
        <v>29</v>
      </c>
      <c r="B8" s="18" t="s">
        <v>79</v>
      </c>
      <c r="C8" s="19" t="s">
        <v>13</v>
      </c>
      <c r="D8" s="20">
        <v>2517968</v>
      </c>
      <c r="E8" s="20">
        <v>752760.38</v>
      </c>
      <c r="F8" s="20">
        <v>120365</v>
      </c>
      <c r="G8" s="20">
        <v>4.78</v>
      </c>
      <c r="H8" s="20">
        <v>2638333</v>
      </c>
      <c r="K8" s="33"/>
    </row>
    <row r="9" spans="1:11" x14ac:dyDescent="0.25">
      <c r="A9" s="21" t="s">
        <v>80</v>
      </c>
      <c r="B9" s="21" t="s">
        <v>81</v>
      </c>
      <c r="C9" s="22" t="s">
        <v>82</v>
      </c>
      <c r="D9" s="23">
        <v>2517968</v>
      </c>
      <c r="E9" s="23">
        <v>752760.38</v>
      </c>
      <c r="F9" s="23">
        <v>120365</v>
      </c>
      <c r="G9" s="23">
        <v>4.78</v>
      </c>
      <c r="H9" s="23">
        <v>2638333</v>
      </c>
      <c r="K9" s="33"/>
    </row>
    <row r="10" spans="1:11" x14ac:dyDescent="0.25">
      <c r="A10" s="24" t="s">
        <v>83</v>
      </c>
      <c r="B10" s="24" t="s">
        <v>84</v>
      </c>
      <c r="C10" s="25" t="s">
        <v>85</v>
      </c>
      <c r="D10" s="26">
        <v>2383569</v>
      </c>
      <c r="E10" s="26">
        <v>743334.63</v>
      </c>
      <c r="F10" s="26">
        <v>172126</v>
      </c>
      <c r="G10" s="26">
        <v>7.22</v>
      </c>
      <c r="H10" s="26">
        <v>2555695</v>
      </c>
    </row>
    <row r="11" spans="1:11" x14ac:dyDescent="0.25">
      <c r="A11" s="9" t="s">
        <v>14</v>
      </c>
      <c r="B11" s="9" t="s">
        <v>86</v>
      </c>
      <c r="C11" s="10" t="s">
        <v>87</v>
      </c>
      <c r="D11" s="11">
        <v>883088</v>
      </c>
      <c r="E11" s="11">
        <v>283442.68</v>
      </c>
      <c r="F11" s="11">
        <v>76988</v>
      </c>
      <c r="G11" s="11">
        <v>8.7200000000000006</v>
      </c>
      <c r="H11" s="11">
        <v>960076</v>
      </c>
    </row>
    <row r="12" spans="1:11" x14ac:dyDescent="0.25">
      <c r="A12" s="12" t="s">
        <v>88</v>
      </c>
      <c r="B12" s="12" t="s">
        <v>89</v>
      </c>
      <c r="C12" s="13" t="s">
        <v>90</v>
      </c>
      <c r="D12" s="14">
        <v>440000</v>
      </c>
      <c r="E12" s="14">
        <v>156686.57</v>
      </c>
      <c r="F12" s="14">
        <v>91437</v>
      </c>
      <c r="G12" s="14">
        <v>20.78</v>
      </c>
      <c r="H12" s="14">
        <v>531437</v>
      </c>
    </row>
    <row r="13" spans="1:11" x14ac:dyDescent="0.25">
      <c r="A13" s="12" t="s">
        <v>91</v>
      </c>
      <c r="B13" s="12" t="s">
        <v>92</v>
      </c>
      <c r="C13" s="13" t="s">
        <v>93</v>
      </c>
      <c r="D13" s="14">
        <v>6649</v>
      </c>
      <c r="E13" s="14">
        <v>5912.02</v>
      </c>
      <c r="F13" s="14">
        <v>5296</v>
      </c>
      <c r="G13" s="14">
        <v>79.650000000000006</v>
      </c>
      <c r="H13" s="14">
        <v>11945</v>
      </c>
      <c r="K13" s="33"/>
    </row>
    <row r="14" spans="1:11" x14ac:dyDescent="0.25">
      <c r="A14" s="12" t="s">
        <v>94</v>
      </c>
      <c r="B14" s="12" t="s">
        <v>95</v>
      </c>
      <c r="C14" s="13" t="s">
        <v>96</v>
      </c>
      <c r="D14" s="14">
        <v>0</v>
      </c>
      <c r="E14" s="14">
        <v>0</v>
      </c>
      <c r="F14" s="14">
        <v>4980</v>
      </c>
      <c r="G14" s="14">
        <v>100</v>
      </c>
      <c r="H14" s="14">
        <v>4980</v>
      </c>
      <c r="K14" s="33"/>
    </row>
    <row r="15" spans="1:11" x14ac:dyDescent="0.25">
      <c r="A15" s="12" t="s">
        <v>97</v>
      </c>
      <c r="B15" s="12" t="s">
        <v>98</v>
      </c>
      <c r="C15" s="13" t="s">
        <v>99</v>
      </c>
      <c r="D15" s="14">
        <v>12104</v>
      </c>
      <c r="E15" s="14">
        <v>2870.72</v>
      </c>
      <c r="F15" s="14">
        <v>-1286</v>
      </c>
      <c r="G15" s="14">
        <v>-10.62</v>
      </c>
      <c r="H15" s="14">
        <v>10818</v>
      </c>
      <c r="K15" s="33"/>
    </row>
    <row r="16" spans="1:11" x14ac:dyDescent="0.25">
      <c r="A16" s="12" t="s">
        <v>100</v>
      </c>
      <c r="B16" s="12" t="s">
        <v>101</v>
      </c>
      <c r="C16" s="13" t="s">
        <v>102</v>
      </c>
      <c r="D16" s="14">
        <v>6610</v>
      </c>
      <c r="E16" s="14">
        <v>0</v>
      </c>
      <c r="F16" s="14">
        <v>0</v>
      </c>
      <c r="G16" s="14">
        <v>0</v>
      </c>
      <c r="H16" s="14">
        <v>6610</v>
      </c>
      <c r="K16" s="33"/>
    </row>
    <row r="17" spans="1:12" x14ac:dyDescent="0.25">
      <c r="A17" s="12" t="s">
        <v>103</v>
      </c>
      <c r="B17" s="12" t="s">
        <v>104</v>
      </c>
      <c r="C17" s="13" t="s">
        <v>105</v>
      </c>
      <c r="D17" s="14">
        <v>17519</v>
      </c>
      <c r="E17" s="14">
        <v>8930.7999999999993</v>
      </c>
      <c r="F17" s="14">
        <v>0</v>
      </c>
      <c r="G17" s="14">
        <v>0</v>
      </c>
      <c r="H17" s="14">
        <v>17519</v>
      </c>
      <c r="K17" s="33"/>
    </row>
    <row r="18" spans="1:12" x14ac:dyDescent="0.25">
      <c r="A18" s="12" t="s">
        <v>106</v>
      </c>
      <c r="B18" s="12" t="s">
        <v>107</v>
      </c>
      <c r="C18" s="13" t="s">
        <v>108</v>
      </c>
      <c r="D18" s="14">
        <v>19908</v>
      </c>
      <c r="E18" s="14">
        <v>12665.85</v>
      </c>
      <c r="F18" s="14">
        <v>0</v>
      </c>
      <c r="G18" s="14">
        <v>0</v>
      </c>
      <c r="H18" s="14">
        <v>19908</v>
      </c>
      <c r="K18" s="33"/>
    </row>
    <row r="19" spans="1:12" x14ac:dyDescent="0.25">
      <c r="A19" s="12" t="s">
        <v>109</v>
      </c>
      <c r="B19" s="12" t="s">
        <v>110</v>
      </c>
      <c r="C19" s="13" t="s">
        <v>111</v>
      </c>
      <c r="D19" s="14">
        <v>50966</v>
      </c>
      <c r="E19" s="14">
        <v>0</v>
      </c>
      <c r="F19" s="14">
        <v>0</v>
      </c>
      <c r="G19" s="14">
        <v>0</v>
      </c>
      <c r="H19" s="14">
        <v>50966</v>
      </c>
      <c r="K19" s="33"/>
    </row>
    <row r="20" spans="1:12" x14ac:dyDescent="0.25">
      <c r="A20" s="12" t="s">
        <v>112</v>
      </c>
      <c r="B20" s="12" t="s">
        <v>113</v>
      </c>
      <c r="C20" s="13" t="s">
        <v>114</v>
      </c>
      <c r="D20" s="14">
        <v>0</v>
      </c>
      <c r="E20" s="14">
        <v>0</v>
      </c>
      <c r="F20" s="14">
        <v>663</v>
      </c>
      <c r="G20" s="14">
        <v>100</v>
      </c>
      <c r="H20" s="14">
        <v>663</v>
      </c>
      <c r="K20" s="33"/>
    </row>
    <row r="21" spans="1:12" x14ac:dyDescent="0.25">
      <c r="A21" s="12" t="s">
        <v>115</v>
      </c>
      <c r="B21" s="12" t="s">
        <v>116</v>
      </c>
      <c r="C21" s="13" t="s">
        <v>117</v>
      </c>
      <c r="D21" s="14">
        <v>226000</v>
      </c>
      <c r="E21" s="14">
        <v>62918.83</v>
      </c>
      <c r="F21" s="14">
        <v>-26560</v>
      </c>
      <c r="G21" s="14">
        <v>-11.75</v>
      </c>
      <c r="H21" s="14">
        <v>199440</v>
      </c>
      <c r="K21" s="33"/>
    </row>
    <row r="22" spans="1:12" ht="22.5" x14ac:dyDescent="0.25">
      <c r="A22" s="12" t="s">
        <v>118</v>
      </c>
      <c r="B22" s="12" t="s">
        <v>116</v>
      </c>
      <c r="C22" s="13" t="s">
        <v>119</v>
      </c>
      <c r="D22" s="14">
        <v>1991</v>
      </c>
      <c r="E22" s="14">
        <v>1863.44</v>
      </c>
      <c r="F22" s="14">
        <v>1362</v>
      </c>
      <c r="G22" s="14">
        <v>68.41</v>
      </c>
      <c r="H22" s="14">
        <v>3353</v>
      </c>
      <c r="K22" s="33"/>
    </row>
    <row r="23" spans="1:12" x14ac:dyDescent="0.25">
      <c r="A23" s="12" t="s">
        <v>120</v>
      </c>
      <c r="B23" s="12" t="s">
        <v>121</v>
      </c>
      <c r="C23" s="13" t="s">
        <v>122</v>
      </c>
      <c r="D23" s="14">
        <v>92096</v>
      </c>
      <c r="E23" s="14">
        <v>28222.99</v>
      </c>
      <c r="F23" s="14">
        <v>-7096</v>
      </c>
      <c r="G23" s="14">
        <v>-7.71</v>
      </c>
      <c r="H23" s="14">
        <v>85000</v>
      </c>
      <c r="K23" s="33"/>
    </row>
    <row r="24" spans="1:12" ht="22.5" x14ac:dyDescent="0.25">
      <c r="A24" s="12" t="s">
        <v>123</v>
      </c>
      <c r="B24" s="12" t="s">
        <v>124</v>
      </c>
      <c r="C24" s="13" t="s">
        <v>125</v>
      </c>
      <c r="D24" s="14">
        <v>2555</v>
      </c>
      <c r="E24" s="14">
        <v>0</v>
      </c>
      <c r="F24" s="14">
        <v>4036</v>
      </c>
      <c r="G24" s="14">
        <v>157.96</v>
      </c>
      <c r="H24" s="14">
        <v>6591</v>
      </c>
      <c r="K24" s="33"/>
    </row>
    <row r="25" spans="1:12" ht="25.5" customHeight="1" x14ac:dyDescent="0.25">
      <c r="A25" s="12" t="s">
        <v>126</v>
      </c>
      <c r="B25" s="12" t="s">
        <v>127</v>
      </c>
      <c r="C25" s="13" t="s">
        <v>128</v>
      </c>
      <c r="D25" s="14">
        <v>3982</v>
      </c>
      <c r="E25" s="14">
        <v>1885.83</v>
      </c>
      <c r="F25" s="14">
        <v>2018</v>
      </c>
      <c r="G25" s="14">
        <v>50.68</v>
      </c>
      <c r="H25" s="14">
        <v>6000</v>
      </c>
      <c r="K25" s="33"/>
    </row>
    <row r="26" spans="1:12" x14ac:dyDescent="0.25">
      <c r="A26" s="12" t="s">
        <v>129</v>
      </c>
      <c r="B26" s="12" t="s">
        <v>130</v>
      </c>
      <c r="C26" s="13" t="s">
        <v>131</v>
      </c>
      <c r="D26" s="14">
        <v>2708</v>
      </c>
      <c r="E26" s="14">
        <v>1485.63</v>
      </c>
      <c r="F26" s="14">
        <v>2138</v>
      </c>
      <c r="G26" s="14">
        <v>78.95</v>
      </c>
      <c r="H26" s="14">
        <v>4846</v>
      </c>
      <c r="K26" s="33"/>
    </row>
    <row r="27" spans="1:12" x14ac:dyDescent="0.25">
      <c r="A27" s="9" t="s">
        <v>14</v>
      </c>
      <c r="B27" s="9" t="s">
        <v>15</v>
      </c>
      <c r="C27" s="10" t="s">
        <v>16</v>
      </c>
      <c r="D27" s="11">
        <v>614073</v>
      </c>
      <c r="E27" s="11">
        <v>172706.39</v>
      </c>
      <c r="F27" s="11">
        <f>+SUM(F28:F77)</f>
        <v>20912</v>
      </c>
      <c r="G27" s="11">
        <f>+H27/D27*100-100</f>
        <v>3.4054583087027197</v>
      </c>
      <c r="H27" s="11">
        <f>+SUM(H28:H77)</f>
        <v>634985</v>
      </c>
      <c r="K27" s="40"/>
      <c r="L27" s="40"/>
    </row>
    <row r="28" spans="1:12" x14ac:dyDescent="0.25">
      <c r="A28" s="12" t="s">
        <v>132</v>
      </c>
      <c r="B28" s="12" t="s">
        <v>133</v>
      </c>
      <c r="C28" s="13" t="s">
        <v>134</v>
      </c>
      <c r="D28" s="14">
        <v>664</v>
      </c>
      <c r="E28" s="14">
        <v>172.6</v>
      </c>
      <c r="F28" s="14">
        <v>0</v>
      </c>
      <c r="G28" s="14">
        <v>0</v>
      </c>
      <c r="H28" s="14">
        <v>664</v>
      </c>
    </row>
    <row r="29" spans="1:12" x14ac:dyDescent="0.25">
      <c r="A29" s="12" t="s">
        <v>135</v>
      </c>
      <c r="B29" s="12" t="s">
        <v>136</v>
      </c>
      <c r="C29" s="13" t="s">
        <v>137</v>
      </c>
      <c r="D29" s="14">
        <v>265</v>
      </c>
      <c r="E29" s="14">
        <v>0</v>
      </c>
      <c r="F29" s="14">
        <v>0</v>
      </c>
      <c r="G29" s="14">
        <v>0</v>
      </c>
      <c r="H29" s="14">
        <v>265</v>
      </c>
      <c r="K29" s="33"/>
    </row>
    <row r="30" spans="1:12" x14ac:dyDescent="0.25">
      <c r="A30" s="12" t="s">
        <v>138</v>
      </c>
      <c r="B30" s="12" t="s">
        <v>139</v>
      </c>
      <c r="C30" s="13" t="s">
        <v>140</v>
      </c>
      <c r="D30" s="14">
        <v>531</v>
      </c>
      <c r="E30" s="14">
        <v>404.5</v>
      </c>
      <c r="F30" s="14">
        <v>132</v>
      </c>
      <c r="G30" s="14">
        <v>24.86</v>
      </c>
      <c r="H30" s="14">
        <v>663</v>
      </c>
      <c r="K30" s="33"/>
    </row>
    <row r="31" spans="1:12" x14ac:dyDescent="0.25">
      <c r="A31" s="12" t="s">
        <v>141</v>
      </c>
      <c r="B31" s="12" t="s">
        <v>142</v>
      </c>
      <c r="C31" s="13" t="s">
        <v>143</v>
      </c>
      <c r="D31" s="14">
        <v>199</v>
      </c>
      <c r="E31" s="14">
        <v>0</v>
      </c>
      <c r="F31" s="14">
        <v>0</v>
      </c>
      <c r="G31" s="14">
        <v>0</v>
      </c>
      <c r="H31" s="14">
        <v>199</v>
      </c>
      <c r="K31" s="33"/>
    </row>
    <row r="32" spans="1:12" x14ac:dyDescent="0.25">
      <c r="A32" s="12" t="s">
        <v>144</v>
      </c>
      <c r="B32" s="12" t="s">
        <v>145</v>
      </c>
      <c r="C32" s="13" t="s">
        <v>146</v>
      </c>
      <c r="D32" s="14">
        <v>664</v>
      </c>
      <c r="E32" s="14">
        <v>286.89999999999998</v>
      </c>
      <c r="F32" s="14">
        <v>36</v>
      </c>
      <c r="G32" s="14">
        <v>5.42</v>
      </c>
      <c r="H32" s="14">
        <v>700</v>
      </c>
      <c r="K32" s="33"/>
    </row>
    <row r="33" spans="1:11" x14ac:dyDescent="0.25">
      <c r="A33" s="12" t="s">
        <v>147</v>
      </c>
      <c r="B33" s="12" t="s">
        <v>148</v>
      </c>
      <c r="C33" s="13" t="s">
        <v>149</v>
      </c>
      <c r="D33" s="14">
        <v>265</v>
      </c>
      <c r="E33" s="14">
        <v>0</v>
      </c>
      <c r="F33" s="14">
        <v>0</v>
      </c>
      <c r="G33" s="14">
        <v>0</v>
      </c>
      <c r="H33" s="14">
        <v>265</v>
      </c>
      <c r="K33" s="33"/>
    </row>
    <row r="34" spans="1:11" x14ac:dyDescent="0.25">
      <c r="A34" s="12" t="s">
        <v>150</v>
      </c>
      <c r="B34" s="12" t="s">
        <v>121</v>
      </c>
      <c r="C34" s="13" t="s">
        <v>122</v>
      </c>
      <c r="D34" s="14">
        <v>92096</v>
      </c>
      <c r="E34" s="14">
        <v>28455.89</v>
      </c>
      <c r="F34" s="14">
        <v>-7096</v>
      </c>
      <c r="G34" s="14">
        <v>-7.71</v>
      </c>
      <c r="H34" s="14">
        <v>85000</v>
      </c>
      <c r="K34" s="33"/>
    </row>
    <row r="35" spans="1:11" x14ac:dyDescent="0.25">
      <c r="A35" s="12" t="s">
        <v>151</v>
      </c>
      <c r="B35" s="12" t="s">
        <v>152</v>
      </c>
      <c r="C35" s="13" t="s">
        <v>153</v>
      </c>
      <c r="D35" s="14">
        <v>4645</v>
      </c>
      <c r="E35" s="14">
        <v>2842.88</v>
      </c>
      <c r="F35" s="14">
        <v>1884</v>
      </c>
      <c r="G35" s="14">
        <v>40.56</v>
      </c>
      <c r="H35" s="14">
        <v>6529</v>
      </c>
      <c r="K35" s="33"/>
    </row>
    <row r="36" spans="1:11" x14ac:dyDescent="0.25">
      <c r="A36" s="12" t="s">
        <v>154</v>
      </c>
      <c r="B36" s="12" t="s">
        <v>155</v>
      </c>
      <c r="C36" s="13" t="s">
        <v>156</v>
      </c>
      <c r="D36" s="14">
        <v>1991</v>
      </c>
      <c r="E36" s="14">
        <v>413.82</v>
      </c>
      <c r="F36" s="14">
        <v>0</v>
      </c>
      <c r="G36" s="14">
        <v>0</v>
      </c>
      <c r="H36" s="14">
        <v>1991</v>
      </c>
      <c r="K36" s="33"/>
    </row>
    <row r="37" spans="1:11" x14ac:dyDescent="0.25">
      <c r="A37" s="12" t="s">
        <v>157</v>
      </c>
      <c r="B37" s="12" t="s">
        <v>158</v>
      </c>
      <c r="C37" s="13" t="s">
        <v>159</v>
      </c>
      <c r="D37" s="14">
        <v>3318</v>
      </c>
      <c r="E37" s="14">
        <v>242.23</v>
      </c>
      <c r="F37" s="14">
        <v>0</v>
      </c>
      <c r="G37" s="14">
        <v>0</v>
      </c>
      <c r="H37" s="14">
        <v>3318</v>
      </c>
      <c r="K37" s="33"/>
    </row>
    <row r="38" spans="1:11" x14ac:dyDescent="0.25">
      <c r="A38" s="12" t="s">
        <v>160</v>
      </c>
      <c r="B38" s="12" t="s">
        <v>161</v>
      </c>
      <c r="C38" s="13" t="s">
        <v>162</v>
      </c>
      <c r="D38" s="14">
        <v>1991</v>
      </c>
      <c r="E38" s="14">
        <v>429.4</v>
      </c>
      <c r="F38" s="41">
        <v>-991</v>
      </c>
      <c r="G38" s="41">
        <v>-49.77</v>
      </c>
      <c r="H38" s="41">
        <v>1000</v>
      </c>
      <c r="K38" s="33"/>
    </row>
    <row r="39" spans="1:11" x14ac:dyDescent="0.25">
      <c r="A39" s="12" t="s">
        <v>163</v>
      </c>
      <c r="B39" s="12" t="s">
        <v>164</v>
      </c>
      <c r="C39" s="13" t="s">
        <v>165</v>
      </c>
      <c r="D39" s="14">
        <v>13272</v>
      </c>
      <c r="E39" s="14">
        <v>5520.46</v>
      </c>
      <c r="F39" s="41">
        <v>3728</v>
      </c>
      <c r="G39" s="41">
        <v>28.09</v>
      </c>
      <c r="H39" s="41">
        <v>17000</v>
      </c>
      <c r="K39" s="33"/>
    </row>
    <row r="40" spans="1:11" x14ac:dyDescent="0.25">
      <c r="A40" s="12" t="s">
        <v>166</v>
      </c>
      <c r="B40" s="12" t="s">
        <v>167</v>
      </c>
      <c r="C40" s="13" t="s">
        <v>168</v>
      </c>
      <c r="D40" s="14">
        <v>13272</v>
      </c>
      <c r="E40" s="14">
        <v>6707.51</v>
      </c>
      <c r="F40" s="41">
        <v>9728</v>
      </c>
      <c r="G40" s="41">
        <v>73.3</v>
      </c>
      <c r="H40" s="41">
        <v>23000</v>
      </c>
      <c r="K40" s="33"/>
    </row>
    <row r="41" spans="1:11" x14ac:dyDescent="0.25">
      <c r="A41" s="12" t="s">
        <v>169</v>
      </c>
      <c r="B41" s="12" t="s">
        <v>170</v>
      </c>
      <c r="C41" s="13" t="s">
        <v>171</v>
      </c>
      <c r="D41" s="14">
        <v>10618</v>
      </c>
      <c r="E41" s="14">
        <v>2464.67</v>
      </c>
      <c r="F41" s="41">
        <f>+H41-D41</f>
        <v>-386</v>
      </c>
      <c r="G41" s="41">
        <f>+H41/D41*100-100</f>
        <v>-3.6353362215106415</v>
      </c>
      <c r="H41" s="41">
        <v>10232</v>
      </c>
      <c r="K41" s="33"/>
    </row>
    <row r="42" spans="1:11" x14ac:dyDescent="0.25">
      <c r="A42" s="12" t="s">
        <v>172</v>
      </c>
      <c r="B42" s="12" t="s">
        <v>173</v>
      </c>
      <c r="C42" s="13" t="s">
        <v>174</v>
      </c>
      <c r="D42" s="14">
        <v>253506</v>
      </c>
      <c r="E42" s="14">
        <v>68734.55</v>
      </c>
      <c r="F42" s="41">
        <v>0</v>
      </c>
      <c r="G42" s="41">
        <v>0</v>
      </c>
      <c r="H42" s="41">
        <v>253506</v>
      </c>
      <c r="K42" s="33"/>
    </row>
    <row r="43" spans="1:11" x14ac:dyDescent="0.25">
      <c r="A43" s="12" t="s">
        <v>175</v>
      </c>
      <c r="B43" s="12" t="s">
        <v>176</v>
      </c>
      <c r="C43" s="13" t="s">
        <v>177</v>
      </c>
      <c r="D43" s="14">
        <v>1991</v>
      </c>
      <c r="E43" s="14">
        <v>474.51</v>
      </c>
      <c r="F43" s="41">
        <v>9</v>
      </c>
      <c r="G43" s="41">
        <v>0.45</v>
      </c>
      <c r="H43" s="41">
        <v>2000</v>
      </c>
      <c r="K43" s="33"/>
    </row>
    <row r="44" spans="1:11" x14ac:dyDescent="0.25">
      <c r="A44" s="12" t="s">
        <v>178</v>
      </c>
      <c r="B44" s="12" t="s">
        <v>179</v>
      </c>
      <c r="C44" s="13" t="s">
        <v>180</v>
      </c>
      <c r="D44" s="14">
        <v>62380</v>
      </c>
      <c r="E44" s="14">
        <v>12317.21</v>
      </c>
      <c r="F44" s="41">
        <v>-7380</v>
      </c>
      <c r="G44" s="41">
        <v>-11.83</v>
      </c>
      <c r="H44" s="41">
        <v>55000</v>
      </c>
      <c r="K44" s="33"/>
    </row>
    <row r="45" spans="1:11" x14ac:dyDescent="0.25">
      <c r="A45" s="12" t="s">
        <v>181</v>
      </c>
      <c r="B45" s="12" t="s">
        <v>182</v>
      </c>
      <c r="C45" s="13" t="s">
        <v>183</v>
      </c>
      <c r="D45" s="14">
        <v>4645</v>
      </c>
      <c r="E45" s="14">
        <v>570.97</v>
      </c>
      <c r="F45" s="41">
        <v>0</v>
      </c>
      <c r="G45" s="41">
        <v>0</v>
      </c>
      <c r="H45" s="41">
        <v>4645</v>
      </c>
      <c r="K45" s="33"/>
    </row>
    <row r="46" spans="1:11" x14ac:dyDescent="0.25">
      <c r="A46" s="12" t="s">
        <v>184</v>
      </c>
      <c r="B46" s="12" t="s">
        <v>185</v>
      </c>
      <c r="C46" s="13" t="s">
        <v>186</v>
      </c>
      <c r="D46" s="14">
        <v>30526</v>
      </c>
      <c r="E46" s="14">
        <v>15829.04</v>
      </c>
      <c r="F46" s="41">
        <v>0</v>
      </c>
      <c r="G46" s="41">
        <v>0</v>
      </c>
      <c r="H46" s="41">
        <v>30526</v>
      </c>
      <c r="K46" s="33"/>
    </row>
    <row r="47" spans="1:11" x14ac:dyDescent="0.25">
      <c r="A47" s="12" t="s">
        <v>187</v>
      </c>
      <c r="B47" s="12" t="s">
        <v>188</v>
      </c>
      <c r="C47" s="13" t="s">
        <v>189</v>
      </c>
      <c r="D47" s="14">
        <v>5309</v>
      </c>
      <c r="E47" s="14">
        <v>305.88</v>
      </c>
      <c r="F47" s="41">
        <v>-271</v>
      </c>
      <c r="G47" s="41">
        <v>-5.0999999999999996</v>
      </c>
      <c r="H47" s="41">
        <v>5038</v>
      </c>
      <c r="K47" s="33"/>
    </row>
    <row r="48" spans="1:11" x14ac:dyDescent="0.25">
      <c r="A48" s="12" t="s">
        <v>190</v>
      </c>
      <c r="B48" s="12" t="s">
        <v>191</v>
      </c>
      <c r="C48" s="13" t="s">
        <v>192</v>
      </c>
      <c r="D48" s="14">
        <v>9954</v>
      </c>
      <c r="E48" s="14">
        <v>39.83</v>
      </c>
      <c r="F48" s="41">
        <v>0</v>
      </c>
      <c r="G48" s="41">
        <v>0</v>
      </c>
      <c r="H48" s="41">
        <v>9954</v>
      </c>
      <c r="K48" s="33"/>
    </row>
    <row r="49" spans="1:11" x14ac:dyDescent="0.25">
      <c r="A49" s="12" t="s">
        <v>193</v>
      </c>
      <c r="B49" s="12" t="s">
        <v>194</v>
      </c>
      <c r="C49" s="13" t="s">
        <v>195</v>
      </c>
      <c r="D49" s="14">
        <v>7300</v>
      </c>
      <c r="E49" s="14">
        <v>1438.04</v>
      </c>
      <c r="F49" s="41">
        <v>-300</v>
      </c>
      <c r="G49" s="41">
        <v>-4.1100000000000003</v>
      </c>
      <c r="H49" s="41">
        <v>7000</v>
      </c>
      <c r="K49" s="33"/>
    </row>
    <row r="50" spans="1:11" x14ac:dyDescent="0.25">
      <c r="A50" s="12" t="s">
        <v>196</v>
      </c>
      <c r="B50" s="12" t="s">
        <v>197</v>
      </c>
      <c r="C50" s="13" t="s">
        <v>198</v>
      </c>
      <c r="D50" s="14">
        <v>531</v>
      </c>
      <c r="E50" s="14">
        <v>101.03</v>
      </c>
      <c r="F50" s="41">
        <v>0</v>
      </c>
      <c r="G50" s="41">
        <v>0</v>
      </c>
      <c r="H50" s="41">
        <v>531</v>
      </c>
      <c r="K50" s="33"/>
    </row>
    <row r="51" spans="1:11" x14ac:dyDescent="0.25">
      <c r="A51" s="12" t="s">
        <v>199</v>
      </c>
      <c r="B51" s="12" t="s">
        <v>200</v>
      </c>
      <c r="C51" s="13" t="s">
        <v>201</v>
      </c>
      <c r="D51" s="14">
        <v>0</v>
      </c>
      <c r="E51" s="14">
        <v>2988.01</v>
      </c>
      <c r="F51" s="41">
        <f>+H51-D51</f>
        <v>8361</v>
      </c>
      <c r="G51" s="41">
        <v>100</v>
      </c>
      <c r="H51" s="41">
        <v>8361</v>
      </c>
      <c r="K51" s="33"/>
    </row>
    <row r="52" spans="1:11" ht="22.5" customHeight="1" x14ac:dyDescent="0.25">
      <c r="A52" s="12" t="s">
        <v>202</v>
      </c>
      <c r="B52" s="12" t="s">
        <v>203</v>
      </c>
      <c r="C52" s="13" t="s">
        <v>204</v>
      </c>
      <c r="D52" s="14">
        <v>19908</v>
      </c>
      <c r="E52" s="14">
        <v>1100.17</v>
      </c>
      <c r="F52" s="41">
        <f>+H52-D52</f>
        <v>-6480</v>
      </c>
      <c r="G52" s="41">
        <v>-32.549999999999997</v>
      </c>
      <c r="H52" s="41">
        <v>13428</v>
      </c>
      <c r="K52" s="33"/>
    </row>
    <row r="53" spans="1:11" ht="22.5" x14ac:dyDescent="0.25">
      <c r="A53" s="12" t="s">
        <v>205</v>
      </c>
      <c r="B53" s="12" t="s">
        <v>206</v>
      </c>
      <c r="C53" s="13" t="s">
        <v>207</v>
      </c>
      <c r="D53" s="14">
        <v>6636</v>
      </c>
      <c r="E53" s="14">
        <v>881.92</v>
      </c>
      <c r="F53" s="41">
        <v>0</v>
      </c>
      <c r="G53" s="41">
        <v>0</v>
      </c>
      <c r="H53" s="41">
        <v>6636</v>
      </c>
      <c r="K53" s="33"/>
    </row>
    <row r="54" spans="1:11" ht="22.5" x14ac:dyDescent="0.25">
      <c r="A54" s="12" t="s">
        <v>208</v>
      </c>
      <c r="B54" s="12" t="s">
        <v>209</v>
      </c>
      <c r="C54" s="13" t="s">
        <v>210</v>
      </c>
      <c r="D54" s="14">
        <v>1991</v>
      </c>
      <c r="E54" s="14">
        <v>485.6</v>
      </c>
      <c r="F54" s="41">
        <v>0</v>
      </c>
      <c r="G54" s="41">
        <v>0</v>
      </c>
      <c r="H54" s="41">
        <v>1991</v>
      </c>
      <c r="K54" s="33"/>
    </row>
    <row r="55" spans="1:11" x14ac:dyDescent="0.25">
      <c r="A55" s="12" t="s">
        <v>211</v>
      </c>
      <c r="B55" s="12" t="s">
        <v>212</v>
      </c>
      <c r="C55" s="13" t="s">
        <v>213</v>
      </c>
      <c r="D55" s="14">
        <v>11945</v>
      </c>
      <c r="E55" s="14">
        <v>2279.2399999999998</v>
      </c>
      <c r="F55" s="41">
        <v>0</v>
      </c>
      <c r="G55" s="41">
        <v>0</v>
      </c>
      <c r="H55" s="41">
        <v>11945</v>
      </c>
      <c r="K55" s="33"/>
    </row>
    <row r="56" spans="1:11" x14ac:dyDescent="0.25">
      <c r="A56" s="12" t="s">
        <v>214</v>
      </c>
      <c r="B56" s="12" t="s">
        <v>215</v>
      </c>
      <c r="C56" s="13" t="s">
        <v>216</v>
      </c>
      <c r="D56" s="14">
        <v>11945</v>
      </c>
      <c r="E56" s="14">
        <v>3663.57</v>
      </c>
      <c r="F56" s="41">
        <v>2555</v>
      </c>
      <c r="G56" s="41">
        <v>21.39</v>
      </c>
      <c r="H56" s="41">
        <v>14500</v>
      </c>
      <c r="K56" s="33"/>
    </row>
    <row r="57" spans="1:11" x14ac:dyDescent="0.25">
      <c r="A57" s="12" t="s">
        <v>217</v>
      </c>
      <c r="B57" s="12" t="s">
        <v>218</v>
      </c>
      <c r="C57" s="13" t="s">
        <v>219</v>
      </c>
      <c r="D57" s="14">
        <v>133</v>
      </c>
      <c r="E57" s="14">
        <v>0</v>
      </c>
      <c r="F57" s="41">
        <v>0</v>
      </c>
      <c r="G57" s="41">
        <v>0</v>
      </c>
      <c r="H57" s="41">
        <v>133</v>
      </c>
      <c r="K57" s="33"/>
    </row>
    <row r="58" spans="1:11" x14ac:dyDescent="0.25">
      <c r="A58" s="12" t="s">
        <v>220</v>
      </c>
      <c r="B58" s="12" t="s">
        <v>221</v>
      </c>
      <c r="C58" s="13" t="s">
        <v>222</v>
      </c>
      <c r="D58" s="14">
        <v>1062</v>
      </c>
      <c r="E58" s="14">
        <v>0</v>
      </c>
      <c r="F58" s="41">
        <v>0</v>
      </c>
      <c r="G58" s="41">
        <v>0</v>
      </c>
      <c r="H58" s="41">
        <v>1062</v>
      </c>
      <c r="K58" s="33"/>
    </row>
    <row r="59" spans="1:11" x14ac:dyDescent="0.25">
      <c r="A59" s="12" t="s">
        <v>223</v>
      </c>
      <c r="B59" s="12" t="s">
        <v>224</v>
      </c>
      <c r="C59" s="13" t="s">
        <v>225</v>
      </c>
      <c r="D59" s="14">
        <v>6411</v>
      </c>
      <c r="E59" s="14">
        <v>2544.6999999999998</v>
      </c>
      <c r="F59" s="41">
        <v>589</v>
      </c>
      <c r="G59" s="41">
        <v>9.19</v>
      </c>
      <c r="H59" s="41">
        <v>7000</v>
      </c>
      <c r="K59" s="33"/>
    </row>
    <row r="60" spans="1:11" x14ac:dyDescent="0.25">
      <c r="A60" s="12" t="s">
        <v>226</v>
      </c>
      <c r="B60" s="12" t="s">
        <v>227</v>
      </c>
      <c r="C60" s="13" t="s">
        <v>228</v>
      </c>
      <c r="D60" s="14">
        <v>0</v>
      </c>
      <c r="E60" s="14">
        <v>657</v>
      </c>
      <c r="F60" s="41">
        <v>5178</v>
      </c>
      <c r="G60" s="41">
        <v>100</v>
      </c>
      <c r="H60" s="41">
        <v>5178</v>
      </c>
      <c r="K60" s="33"/>
    </row>
    <row r="61" spans="1:11" x14ac:dyDescent="0.25">
      <c r="A61" s="12" t="s">
        <v>229</v>
      </c>
      <c r="B61" s="12" t="s">
        <v>230</v>
      </c>
      <c r="C61" s="13" t="s">
        <v>231</v>
      </c>
      <c r="D61" s="14">
        <v>664</v>
      </c>
      <c r="E61" s="14">
        <v>0</v>
      </c>
      <c r="F61" s="41">
        <f>+H61-D61</f>
        <v>386</v>
      </c>
      <c r="G61" s="41">
        <v>58.13</v>
      </c>
      <c r="H61" s="41">
        <v>1050</v>
      </c>
      <c r="K61" s="33"/>
    </row>
    <row r="62" spans="1:11" x14ac:dyDescent="0.25">
      <c r="A62" s="12" t="s">
        <v>232</v>
      </c>
      <c r="B62" s="12" t="s">
        <v>233</v>
      </c>
      <c r="C62" s="13" t="s">
        <v>234</v>
      </c>
      <c r="D62" s="14">
        <v>796</v>
      </c>
      <c r="E62" s="14">
        <v>76.37</v>
      </c>
      <c r="F62" s="41">
        <v>0</v>
      </c>
      <c r="G62" s="41">
        <v>0</v>
      </c>
      <c r="H62" s="41">
        <v>796</v>
      </c>
      <c r="K62" s="33"/>
    </row>
    <row r="63" spans="1:11" x14ac:dyDescent="0.25">
      <c r="A63" s="12" t="s">
        <v>235</v>
      </c>
      <c r="B63" s="12" t="s">
        <v>236</v>
      </c>
      <c r="C63" s="13" t="s">
        <v>237</v>
      </c>
      <c r="D63" s="14">
        <v>6636</v>
      </c>
      <c r="E63" s="14">
        <v>3525.01</v>
      </c>
      <c r="F63" s="41">
        <v>2264</v>
      </c>
      <c r="G63" s="41">
        <v>34.119999999999997</v>
      </c>
      <c r="H63" s="41">
        <v>8900</v>
      </c>
      <c r="K63" s="33"/>
    </row>
    <row r="64" spans="1:11" x14ac:dyDescent="0.25">
      <c r="A64" s="12" t="s">
        <v>238</v>
      </c>
      <c r="B64" s="12" t="s">
        <v>239</v>
      </c>
      <c r="C64" s="13" t="s">
        <v>240</v>
      </c>
      <c r="D64" s="14">
        <v>2654</v>
      </c>
      <c r="E64" s="14">
        <v>137.5</v>
      </c>
      <c r="F64" s="41">
        <v>0</v>
      </c>
      <c r="G64" s="41">
        <v>0</v>
      </c>
      <c r="H64" s="41">
        <v>2654</v>
      </c>
      <c r="K64" s="33"/>
    </row>
    <row r="65" spans="1:11" ht="22.5" x14ac:dyDescent="0.25">
      <c r="A65" s="12" t="s">
        <v>241</v>
      </c>
      <c r="B65" s="12" t="s">
        <v>242</v>
      </c>
      <c r="C65" s="13" t="s">
        <v>243</v>
      </c>
      <c r="D65" s="14">
        <v>664</v>
      </c>
      <c r="E65" s="14">
        <v>135</v>
      </c>
      <c r="F65" s="41">
        <v>0</v>
      </c>
      <c r="G65" s="41">
        <v>0</v>
      </c>
      <c r="H65" s="41">
        <v>664</v>
      </c>
      <c r="K65" s="33"/>
    </row>
    <row r="66" spans="1:11" ht="22.5" x14ac:dyDescent="0.25">
      <c r="A66" s="12" t="s">
        <v>244</v>
      </c>
      <c r="B66" s="12" t="s">
        <v>245</v>
      </c>
      <c r="C66" s="13" t="s">
        <v>246</v>
      </c>
      <c r="D66" s="14">
        <v>3318</v>
      </c>
      <c r="E66" s="14">
        <v>851.54</v>
      </c>
      <c r="F66" s="41">
        <v>129</v>
      </c>
      <c r="G66" s="41">
        <v>3.89</v>
      </c>
      <c r="H66" s="41">
        <v>3447</v>
      </c>
      <c r="K66" s="33"/>
    </row>
    <row r="67" spans="1:11" x14ac:dyDescent="0.25">
      <c r="A67" s="12" t="s">
        <v>247</v>
      </c>
      <c r="B67" s="12" t="s">
        <v>248</v>
      </c>
      <c r="C67" s="13" t="s">
        <v>249</v>
      </c>
      <c r="D67" s="14">
        <v>1327</v>
      </c>
      <c r="E67" s="14">
        <v>0</v>
      </c>
      <c r="F67" s="41">
        <v>0</v>
      </c>
      <c r="G67" s="41">
        <v>0</v>
      </c>
      <c r="H67" s="41">
        <v>1327</v>
      </c>
      <c r="K67" s="33"/>
    </row>
    <row r="68" spans="1:11" x14ac:dyDescent="0.25">
      <c r="A68" s="12" t="s">
        <v>250</v>
      </c>
      <c r="B68" s="12" t="s">
        <v>251</v>
      </c>
      <c r="C68" s="13" t="s">
        <v>252</v>
      </c>
      <c r="D68" s="14">
        <v>2654</v>
      </c>
      <c r="E68" s="14">
        <v>1232.21</v>
      </c>
      <c r="F68" s="41">
        <v>301</v>
      </c>
      <c r="G68" s="41">
        <v>11.34</v>
      </c>
      <c r="H68" s="41">
        <v>2955</v>
      </c>
      <c r="K68" s="33"/>
    </row>
    <row r="69" spans="1:11" x14ac:dyDescent="0.25">
      <c r="A69" s="12" t="s">
        <v>253</v>
      </c>
      <c r="B69" s="12" t="s">
        <v>254</v>
      </c>
      <c r="C69" s="13" t="s">
        <v>255</v>
      </c>
      <c r="D69" s="14">
        <v>5973</v>
      </c>
      <c r="E69" s="14">
        <v>873.38</v>
      </c>
      <c r="F69" s="41">
        <v>-2208</v>
      </c>
      <c r="G69" s="41">
        <v>-36.97</v>
      </c>
      <c r="H69" s="41">
        <v>3765</v>
      </c>
      <c r="K69" s="33"/>
    </row>
    <row r="70" spans="1:11" x14ac:dyDescent="0.25">
      <c r="A70" s="12" t="s">
        <v>256</v>
      </c>
      <c r="B70" s="12" t="s">
        <v>257</v>
      </c>
      <c r="C70" s="13" t="s">
        <v>258</v>
      </c>
      <c r="D70" s="14">
        <v>1327</v>
      </c>
      <c r="E70" s="14">
        <v>25</v>
      </c>
      <c r="F70" s="41">
        <v>-327</v>
      </c>
      <c r="G70" s="41">
        <v>-24.64</v>
      </c>
      <c r="H70" s="41">
        <v>1000</v>
      </c>
      <c r="K70" s="33"/>
    </row>
    <row r="71" spans="1:11" x14ac:dyDescent="0.25">
      <c r="A71" s="12" t="s">
        <v>259</v>
      </c>
      <c r="B71" s="12" t="s">
        <v>260</v>
      </c>
      <c r="C71" s="13" t="s">
        <v>261</v>
      </c>
      <c r="D71" s="14">
        <v>398</v>
      </c>
      <c r="E71" s="14">
        <v>122.66</v>
      </c>
      <c r="F71" s="41">
        <v>0</v>
      </c>
      <c r="G71" s="41">
        <v>0</v>
      </c>
      <c r="H71" s="41">
        <v>398</v>
      </c>
      <c r="K71" s="33"/>
    </row>
    <row r="72" spans="1:11" x14ac:dyDescent="0.25">
      <c r="A72" s="12" t="s">
        <v>262</v>
      </c>
      <c r="B72" s="12" t="s">
        <v>130</v>
      </c>
      <c r="C72" s="13" t="s">
        <v>263</v>
      </c>
      <c r="D72" s="14">
        <v>0</v>
      </c>
      <c r="E72" s="14">
        <v>0</v>
      </c>
      <c r="F72" s="41">
        <v>390</v>
      </c>
      <c r="G72" s="41">
        <v>100</v>
      </c>
      <c r="H72" s="41">
        <v>390</v>
      </c>
      <c r="K72" s="33"/>
    </row>
    <row r="73" spans="1:11" x14ac:dyDescent="0.25">
      <c r="A73" s="12" t="s">
        <v>264</v>
      </c>
      <c r="B73" s="12" t="s">
        <v>265</v>
      </c>
      <c r="C73" s="13" t="s">
        <v>266</v>
      </c>
      <c r="D73" s="14">
        <v>2389</v>
      </c>
      <c r="E73" s="14">
        <v>250.61</v>
      </c>
      <c r="F73" s="41">
        <v>1611</v>
      </c>
      <c r="G73" s="41">
        <v>67.430000000000007</v>
      </c>
      <c r="H73" s="41">
        <v>4000</v>
      </c>
      <c r="K73" s="33"/>
    </row>
    <row r="74" spans="1:11" x14ac:dyDescent="0.25">
      <c r="A74" s="12" t="s">
        <v>267</v>
      </c>
      <c r="B74" s="12" t="s">
        <v>268</v>
      </c>
      <c r="C74" s="13" t="s">
        <v>269</v>
      </c>
      <c r="D74" s="14">
        <v>265</v>
      </c>
      <c r="E74" s="14">
        <v>4.9800000000000004</v>
      </c>
      <c r="F74" s="41">
        <v>0</v>
      </c>
      <c r="G74" s="41">
        <v>0</v>
      </c>
      <c r="H74" s="41">
        <v>265</v>
      </c>
      <c r="K74" s="33"/>
    </row>
    <row r="75" spans="1:11" x14ac:dyDescent="0.25">
      <c r="A75" s="12" t="s">
        <v>270</v>
      </c>
      <c r="B75" s="12" t="s">
        <v>271</v>
      </c>
      <c r="C75" s="13" t="s">
        <v>272</v>
      </c>
      <c r="D75" s="14">
        <v>398</v>
      </c>
      <c r="E75" s="14">
        <v>0</v>
      </c>
      <c r="F75" s="41">
        <v>0</v>
      </c>
      <c r="G75" s="41">
        <v>0</v>
      </c>
      <c r="H75" s="41">
        <v>398</v>
      </c>
      <c r="K75" s="33"/>
    </row>
    <row r="76" spans="1:11" x14ac:dyDescent="0.25">
      <c r="A76" s="12" t="s">
        <v>273</v>
      </c>
      <c r="B76" s="12" t="s">
        <v>274</v>
      </c>
      <c r="C76" s="13" t="s">
        <v>275</v>
      </c>
      <c r="D76" s="14">
        <v>3982</v>
      </c>
      <c r="E76" s="14">
        <v>3120</v>
      </c>
      <c r="F76" s="41">
        <v>0</v>
      </c>
      <c r="G76" s="41">
        <v>0</v>
      </c>
      <c r="H76" s="41">
        <v>3982</v>
      </c>
      <c r="K76" s="33"/>
    </row>
    <row r="77" spans="1:11" x14ac:dyDescent="0.25">
      <c r="A77" s="12" t="s">
        <v>276</v>
      </c>
      <c r="B77" s="12" t="s">
        <v>277</v>
      </c>
      <c r="C77" s="13" t="s">
        <v>278</v>
      </c>
      <c r="D77" s="14">
        <v>664</v>
      </c>
      <c r="E77" s="14">
        <v>0</v>
      </c>
      <c r="F77" s="41">
        <v>9070</v>
      </c>
      <c r="G77" s="41">
        <v>1365.96</v>
      </c>
      <c r="H77" s="41">
        <v>9734</v>
      </c>
      <c r="K77" s="33"/>
    </row>
    <row r="78" spans="1:11" ht="22.5" x14ac:dyDescent="0.25">
      <c r="A78" s="9" t="s">
        <v>14</v>
      </c>
      <c r="B78" s="9" t="s">
        <v>20</v>
      </c>
      <c r="C78" s="10" t="s">
        <v>21</v>
      </c>
      <c r="D78" s="11">
        <v>0</v>
      </c>
      <c r="E78" s="11">
        <v>0</v>
      </c>
      <c r="F78" s="11">
        <v>1195</v>
      </c>
      <c r="G78" s="11">
        <v>100</v>
      </c>
      <c r="H78" s="11">
        <v>1195</v>
      </c>
      <c r="K78" s="36"/>
    </row>
    <row r="79" spans="1:11" ht="22.5" x14ac:dyDescent="0.25">
      <c r="A79" s="12" t="s">
        <v>279</v>
      </c>
      <c r="B79" s="12" t="s">
        <v>173</v>
      </c>
      <c r="C79" s="13" t="s">
        <v>280</v>
      </c>
      <c r="D79" s="14">
        <v>0</v>
      </c>
      <c r="E79" s="14">
        <v>0</v>
      </c>
      <c r="F79" s="14">
        <v>1195</v>
      </c>
      <c r="G79" s="14">
        <v>100</v>
      </c>
      <c r="H79" s="14">
        <v>1195</v>
      </c>
    </row>
    <row r="80" spans="1:11" ht="22.5" x14ac:dyDescent="0.25">
      <c r="A80" s="9" t="s">
        <v>14</v>
      </c>
      <c r="B80" s="9" t="s">
        <v>61</v>
      </c>
      <c r="C80" s="10" t="s">
        <v>62</v>
      </c>
      <c r="D80" s="11">
        <v>885081</v>
      </c>
      <c r="E80" s="11">
        <v>287185.56</v>
      </c>
      <c r="F80" s="11">
        <v>73031</v>
      </c>
      <c r="G80" s="11">
        <v>8.25</v>
      </c>
      <c r="H80" s="11">
        <v>958112</v>
      </c>
    </row>
    <row r="81" spans="1:8" x14ac:dyDescent="0.25">
      <c r="A81" s="12" t="s">
        <v>281</v>
      </c>
      <c r="B81" s="12" t="s">
        <v>89</v>
      </c>
      <c r="C81" s="13" t="s">
        <v>90</v>
      </c>
      <c r="D81" s="14">
        <v>875997</v>
      </c>
      <c r="E81" s="14">
        <v>277028.83</v>
      </c>
      <c r="F81" s="14">
        <v>54387</v>
      </c>
      <c r="G81" s="14">
        <v>6.21</v>
      </c>
      <c r="H81" s="14">
        <v>930384</v>
      </c>
    </row>
    <row r="82" spans="1:8" x14ac:dyDescent="0.25">
      <c r="A82" s="12" t="s">
        <v>282</v>
      </c>
      <c r="B82" s="12" t="s">
        <v>92</v>
      </c>
      <c r="C82" s="13" t="s">
        <v>93</v>
      </c>
      <c r="D82" s="14">
        <v>6994</v>
      </c>
      <c r="E82" s="14">
        <v>8174.2</v>
      </c>
      <c r="F82" s="14">
        <v>8464</v>
      </c>
      <c r="G82" s="14">
        <v>121.02</v>
      </c>
      <c r="H82" s="14">
        <v>15458</v>
      </c>
    </row>
    <row r="83" spans="1:8" x14ac:dyDescent="0.25">
      <c r="A83" s="12" t="s">
        <v>283</v>
      </c>
      <c r="B83" s="12" t="s">
        <v>227</v>
      </c>
      <c r="C83" s="13" t="s">
        <v>284</v>
      </c>
      <c r="D83" s="14">
        <v>2090</v>
      </c>
      <c r="E83" s="14">
        <v>0</v>
      </c>
      <c r="F83" s="14">
        <v>4180</v>
      </c>
      <c r="G83" s="14">
        <v>200</v>
      </c>
      <c r="H83" s="14">
        <v>6270</v>
      </c>
    </row>
    <row r="84" spans="1:8" x14ac:dyDescent="0.25">
      <c r="A84" s="12" t="s">
        <v>285</v>
      </c>
      <c r="B84" s="12" t="s">
        <v>127</v>
      </c>
      <c r="C84" s="13" t="s">
        <v>286</v>
      </c>
      <c r="D84" s="14">
        <v>0</v>
      </c>
      <c r="E84" s="14">
        <v>1982.53</v>
      </c>
      <c r="F84" s="14">
        <v>6000</v>
      </c>
      <c r="G84" s="14">
        <v>100</v>
      </c>
      <c r="H84" s="14">
        <v>6000</v>
      </c>
    </row>
    <row r="85" spans="1:8" x14ac:dyDescent="0.25">
      <c r="A85" s="9" t="s">
        <v>14</v>
      </c>
      <c r="B85" s="9" t="s">
        <v>67</v>
      </c>
      <c r="C85" s="10" t="s">
        <v>68</v>
      </c>
      <c r="D85" s="11">
        <v>1327</v>
      </c>
      <c r="E85" s="11">
        <v>0</v>
      </c>
      <c r="F85" s="11">
        <v>0</v>
      </c>
      <c r="G85" s="11">
        <v>0</v>
      </c>
      <c r="H85" s="11">
        <v>1327</v>
      </c>
    </row>
    <row r="86" spans="1:8" ht="24.75" customHeight="1" x14ac:dyDescent="0.25">
      <c r="A86" s="12" t="s">
        <v>287</v>
      </c>
      <c r="B86" s="12" t="s">
        <v>242</v>
      </c>
      <c r="C86" s="13" t="s">
        <v>243</v>
      </c>
      <c r="D86" s="14">
        <v>1327</v>
      </c>
      <c r="E86" s="14">
        <v>0</v>
      </c>
      <c r="F86" s="14">
        <v>0</v>
      </c>
      <c r="G86" s="14">
        <v>0</v>
      </c>
      <c r="H86" s="14">
        <v>1327</v>
      </c>
    </row>
    <row r="87" spans="1:8" x14ac:dyDescent="0.25">
      <c r="A87" s="24" t="s">
        <v>83</v>
      </c>
      <c r="B87" s="24" t="s">
        <v>288</v>
      </c>
      <c r="C87" s="25" t="s">
        <v>289</v>
      </c>
      <c r="D87" s="26">
        <v>3642</v>
      </c>
      <c r="E87" s="26">
        <v>12</v>
      </c>
      <c r="F87" s="26">
        <v>937</v>
      </c>
      <c r="G87" s="26">
        <v>25.73</v>
      </c>
      <c r="H87" s="26">
        <v>4579</v>
      </c>
    </row>
    <row r="88" spans="1:8" ht="22.5" x14ac:dyDescent="0.25">
      <c r="A88" s="9" t="s">
        <v>14</v>
      </c>
      <c r="B88" s="9" t="s">
        <v>20</v>
      </c>
      <c r="C88" s="10" t="s">
        <v>21</v>
      </c>
      <c r="D88" s="11">
        <v>3642</v>
      </c>
      <c r="E88" s="11">
        <v>12</v>
      </c>
      <c r="F88" s="11">
        <v>937</v>
      </c>
      <c r="G88" s="11">
        <v>25.73</v>
      </c>
      <c r="H88" s="11">
        <v>4579</v>
      </c>
    </row>
    <row r="89" spans="1:8" x14ac:dyDescent="0.25">
      <c r="A89" s="12" t="s">
        <v>290</v>
      </c>
      <c r="B89" s="12" t="s">
        <v>158</v>
      </c>
      <c r="C89" s="13" t="s">
        <v>159</v>
      </c>
      <c r="D89" s="14">
        <v>3642</v>
      </c>
      <c r="E89" s="14">
        <v>12</v>
      </c>
      <c r="F89" s="14">
        <v>-3642</v>
      </c>
      <c r="G89" s="14">
        <v>-100</v>
      </c>
      <c r="H89" s="14">
        <v>0</v>
      </c>
    </row>
    <row r="90" spans="1:8" x14ac:dyDescent="0.25">
      <c r="A90" s="12" t="s">
        <v>291</v>
      </c>
      <c r="B90" s="12" t="s">
        <v>170</v>
      </c>
      <c r="C90" s="13" t="s">
        <v>171</v>
      </c>
      <c r="D90" s="14">
        <v>0</v>
      </c>
      <c r="E90" s="14">
        <v>0</v>
      </c>
      <c r="F90" s="14">
        <v>4579</v>
      </c>
      <c r="G90" s="14">
        <v>100</v>
      </c>
      <c r="H90" s="14">
        <v>4579</v>
      </c>
    </row>
    <row r="91" spans="1:8" x14ac:dyDescent="0.25">
      <c r="A91" s="24" t="s">
        <v>83</v>
      </c>
      <c r="B91" s="24" t="s">
        <v>292</v>
      </c>
      <c r="C91" s="25" t="s">
        <v>293</v>
      </c>
      <c r="D91" s="26">
        <v>5945</v>
      </c>
      <c r="E91" s="26">
        <v>0</v>
      </c>
      <c r="F91" s="26">
        <v>-53</v>
      </c>
      <c r="G91" s="26">
        <v>-0.89</v>
      </c>
      <c r="H91" s="26">
        <v>5892</v>
      </c>
    </row>
    <row r="92" spans="1:8" ht="22.5" x14ac:dyDescent="0.25">
      <c r="A92" s="9" t="s">
        <v>14</v>
      </c>
      <c r="B92" s="9" t="s">
        <v>20</v>
      </c>
      <c r="C92" s="10" t="s">
        <v>21</v>
      </c>
      <c r="D92" s="11">
        <v>5945</v>
      </c>
      <c r="E92" s="11">
        <v>0</v>
      </c>
      <c r="F92" s="11">
        <v>-53</v>
      </c>
      <c r="G92" s="11">
        <v>-0.89</v>
      </c>
      <c r="H92" s="11">
        <v>5892</v>
      </c>
    </row>
    <row r="93" spans="1:8" x14ac:dyDescent="0.25">
      <c r="A93" s="12" t="s">
        <v>294</v>
      </c>
      <c r="B93" s="12" t="s">
        <v>152</v>
      </c>
      <c r="C93" s="13" t="s">
        <v>153</v>
      </c>
      <c r="D93" s="14">
        <v>1778</v>
      </c>
      <c r="E93" s="14">
        <v>0</v>
      </c>
      <c r="F93" s="14">
        <v>0</v>
      </c>
      <c r="G93" s="14">
        <v>0</v>
      </c>
      <c r="H93" s="14">
        <v>1778</v>
      </c>
    </row>
    <row r="94" spans="1:8" x14ac:dyDescent="0.25">
      <c r="A94" s="12" t="s">
        <v>295</v>
      </c>
      <c r="B94" s="12" t="s">
        <v>158</v>
      </c>
      <c r="C94" s="13" t="s">
        <v>159</v>
      </c>
      <c r="D94" s="14">
        <v>2442</v>
      </c>
      <c r="E94" s="14">
        <v>0</v>
      </c>
      <c r="F94" s="14">
        <v>0</v>
      </c>
      <c r="G94" s="14">
        <v>0</v>
      </c>
      <c r="H94" s="14">
        <v>2442</v>
      </c>
    </row>
    <row r="95" spans="1:8" x14ac:dyDescent="0.25">
      <c r="A95" s="12" t="s">
        <v>296</v>
      </c>
      <c r="B95" s="12" t="s">
        <v>188</v>
      </c>
      <c r="C95" s="13" t="s">
        <v>189</v>
      </c>
      <c r="D95" s="14">
        <v>1725</v>
      </c>
      <c r="E95" s="14">
        <v>0</v>
      </c>
      <c r="F95" s="14">
        <v>-53</v>
      </c>
      <c r="G95" s="14">
        <v>-3.07</v>
      </c>
      <c r="H95" s="14">
        <v>1672</v>
      </c>
    </row>
    <row r="96" spans="1:8" x14ac:dyDescent="0.25">
      <c r="A96" s="24" t="s">
        <v>83</v>
      </c>
      <c r="B96" s="24" t="s">
        <v>297</v>
      </c>
      <c r="C96" s="25" t="s">
        <v>298</v>
      </c>
      <c r="D96" s="26">
        <v>664</v>
      </c>
      <c r="E96" s="26">
        <v>0</v>
      </c>
      <c r="F96" s="26">
        <v>0</v>
      </c>
      <c r="G96" s="26">
        <v>0</v>
      </c>
      <c r="H96" s="26">
        <v>664</v>
      </c>
    </row>
    <row r="97" spans="1:8" ht="22.5" x14ac:dyDescent="0.25">
      <c r="A97" s="9" t="s">
        <v>14</v>
      </c>
      <c r="B97" s="9" t="s">
        <v>57</v>
      </c>
      <c r="C97" s="10" t="s">
        <v>58</v>
      </c>
      <c r="D97" s="11">
        <v>664</v>
      </c>
      <c r="E97" s="11">
        <v>0</v>
      </c>
      <c r="F97" s="11">
        <v>0</v>
      </c>
      <c r="G97" s="11">
        <v>0</v>
      </c>
      <c r="H97" s="11">
        <v>664</v>
      </c>
    </row>
    <row r="98" spans="1:8" x14ac:dyDescent="0.25">
      <c r="A98" s="12" t="s">
        <v>299</v>
      </c>
      <c r="B98" s="12" t="s">
        <v>188</v>
      </c>
      <c r="C98" s="13" t="s">
        <v>189</v>
      </c>
      <c r="D98" s="14">
        <v>664</v>
      </c>
      <c r="E98" s="14">
        <v>0</v>
      </c>
      <c r="F98" s="14">
        <v>0</v>
      </c>
      <c r="G98" s="14">
        <v>0</v>
      </c>
      <c r="H98" s="14">
        <v>664</v>
      </c>
    </row>
    <row r="99" spans="1:8" ht="22.5" x14ac:dyDescent="0.25">
      <c r="A99" s="24" t="s">
        <v>300</v>
      </c>
      <c r="B99" s="24" t="s">
        <v>301</v>
      </c>
      <c r="C99" s="25" t="s">
        <v>302</v>
      </c>
      <c r="D99" s="26">
        <v>11703</v>
      </c>
      <c r="E99" s="26">
        <v>3880.83</v>
      </c>
      <c r="F99" s="26">
        <v>-78</v>
      </c>
      <c r="G99" s="26">
        <v>-0.67</v>
      </c>
      <c r="H99" s="26">
        <v>11625</v>
      </c>
    </row>
    <row r="100" spans="1:8" x14ac:dyDescent="0.25">
      <c r="A100" s="9" t="s">
        <v>14</v>
      </c>
      <c r="B100" s="9" t="s">
        <v>15</v>
      </c>
      <c r="C100" s="10" t="s">
        <v>16</v>
      </c>
      <c r="D100" s="11">
        <v>11703</v>
      </c>
      <c r="E100" s="11">
        <v>3880.83</v>
      </c>
      <c r="F100" s="11">
        <v>-78</v>
      </c>
      <c r="G100" s="11">
        <v>-0.67</v>
      </c>
      <c r="H100" s="11">
        <v>11625</v>
      </c>
    </row>
    <row r="101" spans="1:8" ht="22.5" x14ac:dyDescent="0.25">
      <c r="A101" s="12" t="s">
        <v>303</v>
      </c>
      <c r="B101" s="12" t="s">
        <v>304</v>
      </c>
      <c r="C101" s="13" t="s">
        <v>305</v>
      </c>
      <c r="D101" s="14">
        <v>701</v>
      </c>
      <c r="E101" s="14">
        <v>213.63</v>
      </c>
      <c r="F101" s="14">
        <v>-78</v>
      </c>
      <c r="G101" s="14">
        <v>-11.13</v>
      </c>
      <c r="H101" s="14">
        <v>623</v>
      </c>
    </row>
    <row r="102" spans="1:8" ht="22.5" x14ac:dyDescent="0.25">
      <c r="A102" s="12" t="s">
        <v>306</v>
      </c>
      <c r="B102" s="12" t="s">
        <v>307</v>
      </c>
      <c r="C102" s="13" t="s">
        <v>308</v>
      </c>
      <c r="D102" s="14">
        <v>11002</v>
      </c>
      <c r="E102" s="14">
        <v>3667.2</v>
      </c>
      <c r="F102" s="14">
        <v>0</v>
      </c>
      <c r="G102" s="14">
        <v>0</v>
      </c>
      <c r="H102" s="14">
        <v>11002</v>
      </c>
    </row>
    <row r="103" spans="1:8" ht="22.5" x14ac:dyDescent="0.25">
      <c r="A103" s="24" t="s">
        <v>300</v>
      </c>
      <c r="B103" s="24" t="s">
        <v>309</v>
      </c>
      <c r="C103" s="25" t="s">
        <v>310</v>
      </c>
      <c r="D103" s="26">
        <v>19908</v>
      </c>
      <c r="E103" s="26">
        <v>0</v>
      </c>
      <c r="F103" s="26">
        <v>5480</v>
      </c>
      <c r="G103" s="26">
        <v>27.53</v>
      </c>
      <c r="H103" s="26">
        <v>25388</v>
      </c>
    </row>
    <row r="104" spans="1:8" x14ac:dyDescent="0.25">
      <c r="A104" s="9" t="s">
        <v>14</v>
      </c>
      <c r="B104" s="9" t="s">
        <v>15</v>
      </c>
      <c r="C104" s="10" t="s">
        <v>16</v>
      </c>
      <c r="D104" s="11">
        <v>0</v>
      </c>
      <c r="E104" s="11">
        <v>0</v>
      </c>
      <c r="F104" s="11">
        <v>5480</v>
      </c>
      <c r="G104" s="11">
        <v>100</v>
      </c>
      <c r="H104" s="11">
        <v>5480</v>
      </c>
    </row>
    <row r="105" spans="1:8" ht="21" customHeight="1" x14ac:dyDescent="0.25">
      <c r="A105" s="12" t="s">
        <v>311</v>
      </c>
      <c r="B105" s="12" t="s">
        <v>203</v>
      </c>
      <c r="C105" s="13" t="s">
        <v>312</v>
      </c>
      <c r="D105" s="14">
        <v>0</v>
      </c>
      <c r="E105" s="14">
        <v>0</v>
      </c>
      <c r="F105" s="14">
        <v>5480</v>
      </c>
      <c r="G105" s="14">
        <v>100</v>
      </c>
      <c r="H105" s="14">
        <v>5480</v>
      </c>
    </row>
    <row r="106" spans="1:8" ht="22.5" x14ac:dyDescent="0.25">
      <c r="A106" s="9" t="s">
        <v>14</v>
      </c>
      <c r="B106" s="9" t="s">
        <v>20</v>
      </c>
      <c r="C106" s="10" t="s">
        <v>21</v>
      </c>
      <c r="D106" s="11">
        <v>19908</v>
      </c>
      <c r="E106" s="11">
        <v>0</v>
      </c>
      <c r="F106" s="11">
        <v>0</v>
      </c>
      <c r="G106" s="11">
        <v>0</v>
      </c>
      <c r="H106" s="11">
        <v>19908</v>
      </c>
    </row>
    <row r="107" spans="1:8" x14ac:dyDescent="0.25">
      <c r="A107" s="12" t="s">
        <v>313</v>
      </c>
      <c r="B107" s="12" t="s">
        <v>203</v>
      </c>
      <c r="C107" s="13" t="s">
        <v>314</v>
      </c>
      <c r="D107" s="14">
        <v>19908</v>
      </c>
      <c r="E107" s="14">
        <v>0</v>
      </c>
      <c r="F107" s="14">
        <v>0</v>
      </c>
      <c r="G107" s="14">
        <v>0</v>
      </c>
      <c r="H107" s="14">
        <v>19908</v>
      </c>
    </row>
    <row r="108" spans="1:8" ht="22.5" x14ac:dyDescent="0.25">
      <c r="A108" s="24" t="s">
        <v>315</v>
      </c>
      <c r="B108" s="24" t="s">
        <v>316</v>
      </c>
      <c r="C108" s="25" t="s">
        <v>317</v>
      </c>
      <c r="D108" s="26">
        <v>69876</v>
      </c>
      <c r="E108" s="26">
        <v>0</v>
      </c>
      <c r="F108" s="26">
        <v>-59001</v>
      </c>
      <c r="G108" s="26">
        <v>-84.44</v>
      </c>
      <c r="H108" s="26">
        <v>10875</v>
      </c>
    </row>
    <row r="109" spans="1:8" ht="22.5" x14ac:dyDescent="0.25">
      <c r="A109" s="9" t="s">
        <v>14</v>
      </c>
      <c r="B109" s="9" t="s">
        <v>20</v>
      </c>
      <c r="C109" s="10" t="s">
        <v>21</v>
      </c>
      <c r="D109" s="11">
        <v>69876</v>
      </c>
      <c r="E109" s="11">
        <v>0</v>
      </c>
      <c r="F109" s="11">
        <v>-59001</v>
      </c>
      <c r="G109" s="11">
        <v>-84.44</v>
      </c>
      <c r="H109" s="11">
        <v>10875</v>
      </c>
    </row>
    <row r="110" spans="1:8" x14ac:dyDescent="0.25">
      <c r="A110" s="12" t="s">
        <v>318</v>
      </c>
      <c r="B110" s="12" t="s">
        <v>89</v>
      </c>
      <c r="C110" s="13" t="s">
        <v>90</v>
      </c>
      <c r="D110" s="14">
        <v>47922</v>
      </c>
      <c r="E110" s="14">
        <v>0</v>
      </c>
      <c r="F110" s="14">
        <v>-40969</v>
      </c>
      <c r="G110" s="14">
        <v>-85.49</v>
      </c>
      <c r="H110" s="14">
        <v>6953</v>
      </c>
    </row>
    <row r="111" spans="1:8" x14ac:dyDescent="0.25">
      <c r="A111" s="12" t="s">
        <v>319</v>
      </c>
      <c r="B111" s="12" t="s">
        <v>116</v>
      </c>
      <c r="C111" s="13" t="s">
        <v>117</v>
      </c>
      <c r="D111" s="14">
        <v>7907</v>
      </c>
      <c r="E111" s="14">
        <v>0</v>
      </c>
      <c r="F111" s="14">
        <v>-6533</v>
      </c>
      <c r="G111" s="14">
        <v>-82.62</v>
      </c>
      <c r="H111" s="14">
        <v>1374</v>
      </c>
    </row>
    <row r="112" spans="1:8" x14ac:dyDescent="0.25">
      <c r="A112" s="12" t="s">
        <v>320</v>
      </c>
      <c r="B112" s="12" t="s">
        <v>121</v>
      </c>
      <c r="C112" s="13" t="s">
        <v>122</v>
      </c>
      <c r="D112" s="14">
        <v>3484</v>
      </c>
      <c r="E112" s="14">
        <v>0</v>
      </c>
      <c r="F112" s="14">
        <v>-951</v>
      </c>
      <c r="G112" s="14">
        <v>-27.3</v>
      </c>
      <c r="H112" s="14">
        <v>2533</v>
      </c>
    </row>
    <row r="113" spans="1:8" x14ac:dyDescent="0.25">
      <c r="A113" s="12" t="s">
        <v>321</v>
      </c>
      <c r="B113" s="12" t="s">
        <v>173</v>
      </c>
      <c r="C113" s="13" t="s">
        <v>174</v>
      </c>
      <c r="D113" s="14">
        <v>6468</v>
      </c>
      <c r="E113" s="14">
        <v>0</v>
      </c>
      <c r="F113" s="14">
        <v>-6453</v>
      </c>
      <c r="G113" s="14">
        <v>-99.77</v>
      </c>
      <c r="H113" s="14">
        <v>15</v>
      </c>
    </row>
    <row r="114" spans="1:8" x14ac:dyDescent="0.25">
      <c r="A114" s="12" t="s">
        <v>322</v>
      </c>
      <c r="B114" s="12" t="s">
        <v>323</v>
      </c>
      <c r="C114" s="13" t="s">
        <v>324</v>
      </c>
      <c r="D114" s="14">
        <v>1327</v>
      </c>
      <c r="E114" s="14">
        <v>0</v>
      </c>
      <c r="F114" s="14">
        <v>-1327</v>
      </c>
      <c r="G114" s="14">
        <v>-100</v>
      </c>
      <c r="H114" s="14">
        <v>0</v>
      </c>
    </row>
    <row r="115" spans="1:8" x14ac:dyDescent="0.25">
      <c r="A115" s="12" t="s">
        <v>325</v>
      </c>
      <c r="B115" s="12" t="s">
        <v>326</v>
      </c>
      <c r="C115" s="13" t="s">
        <v>327</v>
      </c>
      <c r="D115" s="14">
        <v>1327</v>
      </c>
      <c r="E115" s="14">
        <v>0</v>
      </c>
      <c r="F115" s="14">
        <v>-1327</v>
      </c>
      <c r="G115" s="14">
        <v>-100</v>
      </c>
      <c r="H115" s="14">
        <v>0</v>
      </c>
    </row>
    <row r="116" spans="1:8" x14ac:dyDescent="0.25">
      <c r="A116" s="12" t="s">
        <v>328</v>
      </c>
      <c r="B116" s="12" t="s">
        <v>329</v>
      </c>
      <c r="C116" s="13" t="s">
        <v>330</v>
      </c>
      <c r="D116" s="14">
        <v>1441</v>
      </c>
      <c r="E116" s="14">
        <v>0</v>
      </c>
      <c r="F116" s="14">
        <v>-1441</v>
      </c>
      <c r="G116" s="14">
        <v>-100</v>
      </c>
      <c r="H116" s="14">
        <v>0</v>
      </c>
    </row>
    <row r="117" spans="1:8" ht="22.5" x14ac:dyDescent="0.25">
      <c r="A117" s="24" t="s">
        <v>315</v>
      </c>
      <c r="B117" s="24" t="s">
        <v>331</v>
      </c>
      <c r="C117" s="25" t="s">
        <v>332</v>
      </c>
      <c r="D117" s="26">
        <v>8964</v>
      </c>
      <c r="E117" s="26">
        <v>1820</v>
      </c>
      <c r="F117" s="26">
        <v>1036</v>
      </c>
      <c r="G117" s="26">
        <v>11.56</v>
      </c>
      <c r="H117" s="26">
        <v>10000</v>
      </c>
    </row>
    <row r="118" spans="1:8" ht="22.5" x14ac:dyDescent="0.25">
      <c r="A118" s="9" t="s">
        <v>14</v>
      </c>
      <c r="B118" s="9" t="s">
        <v>20</v>
      </c>
      <c r="C118" s="10" t="s">
        <v>21</v>
      </c>
      <c r="D118" s="11">
        <v>8964</v>
      </c>
      <c r="E118" s="11">
        <v>1820</v>
      </c>
      <c r="F118" s="11">
        <v>1036</v>
      </c>
      <c r="G118" s="11">
        <v>11.56</v>
      </c>
      <c r="H118" s="11">
        <v>10000</v>
      </c>
    </row>
    <row r="119" spans="1:8" x14ac:dyDescent="0.25">
      <c r="A119" s="12" t="s">
        <v>333</v>
      </c>
      <c r="B119" s="12" t="s">
        <v>148</v>
      </c>
      <c r="C119" s="13" t="s">
        <v>334</v>
      </c>
      <c r="D119" s="14">
        <v>0</v>
      </c>
      <c r="E119" s="14">
        <v>0</v>
      </c>
      <c r="F119" s="14">
        <v>1520</v>
      </c>
      <c r="G119" s="14">
        <v>100</v>
      </c>
      <c r="H119" s="14">
        <v>1520</v>
      </c>
    </row>
    <row r="120" spans="1:8" x14ac:dyDescent="0.25">
      <c r="A120" s="12" t="s">
        <v>335</v>
      </c>
      <c r="B120" s="12" t="s">
        <v>336</v>
      </c>
      <c r="C120" s="13" t="s">
        <v>337</v>
      </c>
      <c r="D120" s="14">
        <v>7064</v>
      </c>
      <c r="E120" s="14">
        <v>0</v>
      </c>
      <c r="F120" s="14">
        <v>-1520</v>
      </c>
      <c r="G120" s="14">
        <v>-21.52</v>
      </c>
      <c r="H120" s="14">
        <v>5544</v>
      </c>
    </row>
    <row r="121" spans="1:8" x14ac:dyDescent="0.25">
      <c r="A121" s="12" t="s">
        <v>338</v>
      </c>
      <c r="B121" s="12" t="s">
        <v>339</v>
      </c>
      <c r="C121" s="13" t="s">
        <v>340</v>
      </c>
      <c r="D121" s="14">
        <v>0</v>
      </c>
      <c r="E121" s="14">
        <v>0</v>
      </c>
      <c r="F121" s="14">
        <v>1116</v>
      </c>
      <c r="G121" s="14">
        <v>100</v>
      </c>
      <c r="H121" s="14">
        <v>1116</v>
      </c>
    </row>
    <row r="122" spans="1:8" x14ac:dyDescent="0.25">
      <c r="A122" s="12" t="s">
        <v>341</v>
      </c>
      <c r="B122" s="12" t="s">
        <v>152</v>
      </c>
      <c r="C122" s="13" t="s">
        <v>153</v>
      </c>
      <c r="D122" s="14">
        <v>1900</v>
      </c>
      <c r="E122" s="14">
        <v>1820</v>
      </c>
      <c r="F122" s="14">
        <v>-80</v>
      </c>
      <c r="G122" s="14">
        <v>-4.21</v>
      </c>
      <c r="H122" s="14">
        <v>1820</v>
      </c>
    </row>
    <row r="123" spans="1:8" ht="22.5" x14ac:dyDescent="0.25">
      <c r="A123" s="24" t="s">
        <v>315</v>
      </c>
      <c r="B123" s="24" t="s">
        <v>342</v>
      </c>
      <c r="C123" s="25" t="s">
        <v>343</v>
      </c>
      <c r="D123" s="26">
        <v>13697</v>
      </c>
      <c r="E123" s="26">
        <v>3712.92</v>
      </c>
      <c r="F123" s="26">
        <v>-82</v>
      </c>
      <c r="G123" s="26">
        <v>-0.6</v>
      </c>
      <c r="H123" s="26">
        <v>13615</v>
      </c>
    </row>
    <row r="124" spans="1:8" ht="22.5" x14ac:dyDescent="0.25">
      <c r="A124" s="9" t="s">
        <v>14</v>
      </c>
      <c r="B124" s="9" t="s">
        <v>20</v>
      </c>
      <c r="C124" s="10" t="s">
        <v>21</v>
      </c>
      <c r="D124" s="11">
        <v>13697</v>
      </c>
      <c r="E124" s="11">
        <v>3712.92</v>
      </c>
      <c r="F124" s="11">
        <v>-82</v>
      </c>
      <c r="G124" s="11">
        <v>-0.6</v>
      </c>
      <c r="H124" s="11">
        <v>13615</v>
      </c>
    </row>
    <row r="125" spans="1:8" x14ac:dyDescent="0.25">
      <c r="A125" s="12" t="s">
        <v>344</v>
      </c>
      <c r="B125" s="12" t="s">
        <v>89</v>
      </c>
      <c r="C125" s="13" t="s">
        <v>90</v>
      </c>
      <c r="D125" s="14">
        <v>11945</v>
      </c>
      <c r="E125" s="14">
        <v>3235.14</v>
      </c>
      <c r="F125" s="14">
        <v>-82</v>
      </c>
      <c r="G125" s="14">
        <v>-0.69</v>
      </c>
      <c r="H125" s="14">
        <v>11863</v>
      </c>
    </row>
    <row r="126" spans="1:8" x14ac:dyDescent="0.25">
      <c r="A126" s="12" t="s">
        <v>345</v>
      </c>
      <c r="B126" s="12" t="s">
        <v>121</v>
      </c>
      <c r="C126" s="13" t="s">
        <v>122</v>
      </c>
      <c r="D126" s="14">
        <v>1752</v>
      </c>
      <c r="E126" s="14">
        <v>477.78</v>
      </c>
      <c r="F126" s="14">
        <v>0</v>
      </c>
      <c r="G126" s="14">
        <v>0</v>
      </c>
      <c r="H126" s="14">
        <v>1752</v>
      </c>
    </row>
  </sheetData>
  <pageMargins left="0.23622047244094491" right="0.23622047244094491" top="0.74803149606299213" bottom="0.74803149606299213" header="0.31496062992125984" footer="0.31496062992125984"/>
  <pageSetup paperSize="9" scale="95" orientation="portrait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2023-05-16T08:03:33Z</cp:lastPrinted>
  <dcterms:created xsi:type="dcterms:W3CDTF">2023-05-08T13:05:20Z</dcterms:created>
  <dcterms:modified xsi:type="dcterms:W3CDTF">2023-05-16T10:06:39Z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